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iprtova\Desktop\"/>
    </mc:Choice>
  </mc:AlternateContent>
  <bookViews>
    <workbookView xWindow="0" yWindow="0" windowWidth="0" windowHeight="0"/>
  </bookViews>
  <sheets>
    <sheet name="Rekapitulace stavby" sheetId="1" r:id="rId1"/>
    <sheet name="A.1 - Údržba vyšší zeleně..." sheetId="2" r:id="rId2"/>
    <sheet name="A.2 - Přeprava a manipulace" sheetId="3" r:id="rId3"/>
    <sheet name="A.3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'A.1 - Údržba vyšší zeleně...'!$C$115:$K$298</definedName>
    <definedName name="_xlnm.Print_Area" localSheetId="1">'A.1 - Údržba vyšší zeleně...'!$C$4:$J$76,'A.1 - Údržba vyšší zeleně...'!$C$82:$J$97,'A.1 - Údržba vyšší zeleně...'!$C$103:$K$298</definedName>
    <definedName name="_xlnm.Print_Titles" localSheetId="1">'A.1 - Údržba vyšší zeleně...'!$115:$115</definedName>
    <definedName name="_xlnm._FilterDatabase" localSheetId="2" hidden="1">'A.2 - Přeprava a manipulace'!$C$115:$K$132</definedName>
    <definedName name="_xlnm.Print_Area" localSheetId="2">'A.2 - Přeprava a manipulace'!$C$4:$J$76,'A.2 - Přeprava a manipulace'!$C$82:$J$97,'A.2 - Přeprava a manipulace'!$C$103:$K$132</definedName>
    <definedName name="_xlnm.Print_Titles" localSheetId="2">'A.2 - Přeprava a manipulace'!$115:$115</definedName>
    <definedName name="_xlnm._FilterDatabase" localSheetId="3" hidden="1">'A.3 - VON'!$C$115:$K$127</definedName>
    <definedName name="_xlnm.Print_Area" localSheetId="3">'A.3 - VON'!$C$4:$J$76,'A.3 - VON'!$C$82:$J$97,'A.3 - VON'!$C$103:$K$127</definedName>
    <definedName name="_xlnm.Print_Titles" localSheetId="3">'A.3 - VON'!$115:$115</definedName>
  </definedNames>
  <calcPr/>
</workbook>
</file>

<file path=xl/calcChain.xml><?xml version="1.0" encoding="utf-8"?>
<calcChain xmlns="http://schemas.openxmlformats.org/spreadsheetml/2006/main">
  <c i="4" l="1" r="T116"/>
  <c r="J37"/>
  <c r="J36"/>
  <c i="1" r="AY97"/>
  <c i="4" r="J35"/>
  <c i="1" r="AX97"/>
  <c i="4"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J113"/>
  <c r="F110"/>
  <c r="E108"/>
  <c r="J92"/>
  <c r="F89"/>
  <c r="E87"/>
  <c r="J21"/>
  <c r="E21"/>
  <c r="J112"/>
  <c r="J20"/>
  <c r="J18"/>
  <c r="E18"/>
  <c r="F113"/>
  <c r="J17"/>
  <c r="J15"/>
  <c r="E15"/>
  <c r="F91"/>
  <c r="J14"/>
  <c r="J12"/>
  <c r="J110"/>
  <c r="E7"/>
  <c r="E106"/>
  <c i="3" r="J37"/>
  <c r="J36"/>
  <c i="1" r="AY96"/>
  <c i="3" r="J35"/>
  <c i="1" r="AX96"/>
  <c i="3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2" r="J37"/>
  <c r="J36"/>
  <c i="1" r="AY95"/>
  <c i="2" r="J35"/>
  <c i="1" r="AX95"/>
  <c i="2"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89"/>
  <c r="E7"/>
  <c r="E106"/>
  <c i="1" r="L90"/>
  <c r="AM90"/>
  <c r="AM89"/>
  <c r="L89"/>
  <c r="AM87"/>
  <c r="L87"/>
  <c r="L85"/>
  <c r="L84"/>
  <c i="2" r="J242"/>
  <c r="BK287"/>
  <c r="J248"/>
  <c r="J277"/>
  <c r="BK267"/>
  <c r="BK164"/>
  <c r="J155"/>
  <c r="BK191"/>
  <c i="3" r="BK127"/>
  <c i="2" r="J291"/>
  <c r="J255"/>
  <c r="BK155"/>
  <c r="J209"/>
  <c r="BK200"/>
  <c i="3" r="BK129"/>
  <c r="BK123"/>
  <c i="4" r="J117"/>
  <c i="2" r="J245"/>
  <c r="J141"/>
  <c r="BK291"/>
  <c r="J285"/>
  <c r="BK271"/>
  <c r="BK259"/>
  <c r="BK230"/>
  <c r="J212"/>
  <c r="J143"/>
  <c r="J127"/>
  <c r="BK218"/>
  <c r="BK161"/>
  <c r="J125"/>
  <c r="J218"/>
  <c r="J203"/>
  <c r="BK137"/>
  <c r="J182"/>
  <c r="BK197"/>
  <c r="J149"/>
  <c i="3" r="J125"/>
  <c i="4" r="BK122"/>
  <c i="3" r="J121"/>
  <c i="4" r="BK119"/>
  <c i="2" r="BK263"/>
  <c r="BK149"/>
  <c r="J293"/>
  <c r="BK285"/>
  <c r="BK273"/>
  <c r="BK265"/>
  <c r="J253"/>
  <c r="BK185"/>
  <c r="BK224"/>
  <c r="BK152"/>
  <c r="BK255"/>
  <c r="J281"/>
  <c r="J251"/>
  <c r="BK146"/>
  <c r="J123"/>
  <c r="BK215"/>
  <c r="BK182"/>
  <c r="J133"/>
  <c r="BK117"/>
  <c r="J170"/>
  <c i="3" r="J123"/>
  <c r="BK119"/>
  <c i="2" r="BK127"/>
  <c r="BK283"/>
  <c r="J259"/>
  <c r="J197"/>
  <c r="BK293"/>
  <c r="BK277"/>
  <c r="J265"/>
  <c r="BK245"/>
  <c r="BK179"/>
  <c r="J221"/>
  <c r="J117"/>
  <c i="1" r="AS94"/>
  <c i="2" r="J227"/>
  <c r="J191"/>
  <c r="J135"/>
  <c r="J179"/>
  <c r="BK209"/>
  <c r="J152"/>
  <c i="3" r="J127"/>
  <c r="J129"/>
  <c i="4" r="BK117"/>
  <c i="2" r="J129"/>
  <c r="J233"/>
  <c r="BK295"/>
  <c r="J287"/>
  <c r="BK269"/>
  <c r="BK257"/>
  <c r="BK233"/>
  <c r="BK129"/>
  <c r="J167"/>
  <c r="BK206"/>
  <c r="J273"/>
  <c r="BK194"/>
  <c r="J137"/>
  <c r="J224"/>
  <c r="J161"/>
  <c r="BK121"/>
  <c r="BK131"/>
  <c r="J188"/>
  <c r="J139"/>
  <c i="3" r="J131"/>
  <c i="4" r="J125"/>
  <c r="J122"/>
  <c i="2" r="J131"/>
  <c r="BK119"/>
  <c r="J230"/>
  <c r="J295"/>
  <c r="BK289"/>
  <c r="BK281"/>
  <c r="J271"/>
  <c r="J261"/>
  <c r="BK251"/>
  <c r="J215"/>
  <c r="BK227"/>
  <c r="J158"/>
  <c r="BK261"/>
  <c r="J283"/>
  <c r="J257"/>
  <c r="BK173"/>
  <c r="BK133"/>
  <c r="J119"/>
  <c r="BK176"/>
  <c r="BK125"/>
  <c r="J176"/>
  <c r="J206"/>
  <c r="BK167"/>
  <c i="3" r="BK125"/>
  <c i="4" r="J119"/>
  <c i="2" r="J121"/>
  <c r="BK239"/>
  <c r="BK139"/>
  <c r="J289"/>
  <c r="J275"/>
  <c r="J267"/>
  <c r="J239"/>
  <c r="BK158"/>
  <c r="J146"/>
  <c r="BK221"/>
  <c r="J279"/>
  <c r="BK248"/>
  <c r="BK188"/>
  <c r="BK143"/>
  <c r="BK297"/>
  <c r="BK170"/>
  <c r="BK236"/>
  <c r="J236"/>
  <c r="J297"/>
  <c r="J164"/>
  <c i="3" r="J117"/>
  <c r="BK121"/>
  <c i="4" r="BK125"/>
  <c i="2" r="BK279"/>
  <c r="J269"/>
  <c r="BK253"/>
  <c r="BK242"/>
  <c r="BK123"/>
  <c r="J185"/>
  <c r="J263"/>
  <c r="J173"/>
  <c r="BK275"/>
  <c r="BK203"/>
  <c r="BK135"/>
  <c r="BK212"/>
  <c r="BK141"/>
  <c r="J200"/>
  <c r="J194"/>
  <c i="3" r="BK117"/>
  <c r="BK131"/>
  <c r="J119"/>
  <c i="2" l="1" r="T116"/>
  <c i="3" r="BK116"/>
  <c r="J116"/>
  <c r="J96"/>
  <c i="2" r="BK116"/>
  <c r="J116"/>
  <c r="J96"/>
  <c i="3" r="P116"/>
  <c i="1" r="AU96"/>
  <c i="3" r="T116"/>
  <c i="4" r="BK116"/>
  <c r="J116"/>
  <c r="J96"/>
  <c i="2" r="R116"/>
  <c i="3" r="R116"/>
  <c i="4" r="P116"/>
  <c i="1" r="AU97"/>
  <c i="2" r="P116"/>
  <c i="1" r="AU95"/>
  <c i="4" r="R116"/>
  <c r="J91"/>
  <c r="E85"/>
  <c r="F112"/>
  <c r="J89"/>
  <c r="F92"/>
  <c r="BE119"/>
  <c r="BE117"/>
  <c r="BE125"/>
  <c r="BE122"/>
  <c i="3" r="BE125"/>
  <c r="BE119"/>
  <c r="E85"/>
  <c r="BE123"/>
  <c r="F92"/>
  <c r="BE117"/>
  <c r="BE129"/>
  <c r="J89"/>
  <c r="BE121"/>
  <c r="BE127"/>
  <c r="BE131"/>
  <c i="2" r="F113"/>
  <c r="BE176"/>
  <c r="BE117"/>
  <c r="BE119"/>
  <c r="BE227"/>
  <c r="BE167"/>
  <c r="BE185"/>
  <c r="BE209"/>
  <c r="BE221"/>
  <c r="BE230"/>
  <c r="BE239"/>
  <c r="E85"/>
  <c r="BE146"/>
  <c r="BE149"/>
  <c r="BE158"/>
  <c r="BE179"/>
  <c r="BE188"/>
  <c r="BE191"/>
  <c r="BE194"/>
  <c r="BE206"/>
  <c r="BE215"/>
  <c r="BE218"/>
  <c r="BE236"/>
  <c r="J110"/>
  <c r="BE139"/>
  <c r="BE233"/>
  <c r="BE253"/>
  <c r="BE257"/>
  <c r="BE261"/>
  <c r="BE263"/>
  <c r="BE269"/>
  <c r="BE295"/>
  <c r="BE133"/>
  <c r="BE135"/>
  <c r="BE137"/>
  <c r="BE141"/>
  <c r="BE152"/>
  <c r="BE197"/>
  <c r="BE131"/>
  <c r="BE173"/>
  <c r="BE200"/>
  <c r="BE203"/>
  <c r="BE224"/>
  <c r="BE297"/>
  <c r="BE143"/>
  <c r="BE155"/>
  <c r="BE170"/>
  <c r="BE182"/>
  <c r="BE242"/>
  <c r="BE245"/>
  <c r="BE248"/>
  <c r="BE251"/>
  <c r="BE255"/>
  <c r="BE259"/>
  <c r="BE265"/>
  <c r="BE267"/>
  <c r="BE271"/>
  <c r="BE273"/>
  <c r="BE275"/>
  <c r="BE277"/>
  <c r="BE279"/>
  <c r="BE281"/>
  <c r="BE283"/>
  <c r="BE285"/>
  <c r="BE287"/>
  <c r="BE289"/>
  <c r="BE291"/>
  <c r="BE293"/>
  <c r="BE129"/>
  <c r="BE161"/>
  <c r="BE164"/>
  <c r="BE212"/>
  <c r="BE121"/>
  <c r="BE123"/>
  <c r="BE125"/>
  <c r="BE127"/>
  <c i="4" r="F34"/>
  <c i="1" r="BA97"/>
  <c i="3" r="F34"/>
  <c i="1" r="BA96"/>
  <c i="3" r="F35"/>
  <c i="1" r="BB96"/>
  <c i="2" r="F34"/>
  <c i="1" r="BA95"/>
  <c i="3" r="F36"/>
  <c i="1" r="BC96"/>
  <c i="4" r="F35"/>
  <c i="1" r="BB97"/>
  <c i="4" r="F36"/>
  <c i="1" r="BC97"/>
  <c i="3" r="J30"/>
  <c i="2" r="F36"/>
  <c i="1" r="BC95"/>
  <c i="3" r="J34"/>
  <c i="1" r="AW96"/>
  <c i="2" r="F35"/>
  <c i="1" r="BB95"/>
  <c i="3" r="F37"/>
  <c i="1" r="BD96"/>
  <c i="2" r="F37"/>
  <c i="1" r="BD95"/>
  <c i="2" r="J30"/>
  <c i="4" r="J34"/>
  <c i="1" r="AW97"/>
  <c i="4" r="F37"/>
  <c i="1" r="BD97"/>
  <c i="2" r="J34"/>
  <c i="1" r="AW95"/>
  <c l="1" r="AG96"/>
  <c r="AG95"/>
  <c i="4" r="J30"/>
  <c i="1" r="AG97"/>
  <c r="AG94"/>
  <c r="AU94"/>
  <c i="2" r="J33"/>
  <c i="1" r="AV95"/>
  <c r="AT95"/>
  <c r="AN95"/>
  <c i="2" r="F33"/>
  <c i="1" r="AZ95"/>
  <c i="3" r="F33"/>
  <c i="1" r="AZ96"/>
  <c i="4" r="F33"/>
  <c i="1" r="AZ97"/>
  <c r="BC94"/>
  <c r="W32"/>
  <c i="3" r="J33"/>
  <c i="1" r="AV96"/>
  <c r="AT96"/>
  <c r="AN96"/>
  <c r="BD94"/>
  <c r="W33"/>
  <c r="BB94"/>
  <c r="AX94"/>
  <c r="BA94"/>
  <c r="W30"/>
  <c i="4" r="J33"/>
  <c i="1" r="AV97"/>
  <c r="AT97"/>
  <c r="AN97"/>
  <c i="4" l="1" r="J39"/>
  <c i="3" r="J39"/>
  <c i="2" r="J39"/>
  <c i="1" r="AY94"/>
  <c r="W31"/>
  <c r="AW94"/>
  <c r="AK30"/>
  <c r="AK26"/>
  <c r="AZ94"/>
  <c r="W29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<sst xmlns="http://schemas.openxmlformats.org/spreadsheetml/2006/main">
  <si>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</si>
  <si>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</si>
  <si>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</si>
  <si>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</si>
  <si>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</si>
  <si>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{dac1ef0e-ac79-4f57-9fe6-5a5ca1b3d887}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</si>
  <si>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</si>
  <si>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</si>
  <si>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</si>
  <si>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</si>
  <si>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</si>
  <si>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</si>
  <si>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</si>
  <si>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</si>
  <si>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02/2025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</si>
  <si>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</si>
  <si>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</si>
  <si>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zeleně v obvodu OŘ ÚNL 2025-2026, oblast č.3 Správa tratí Karlovy Vary</t>
  </si>
  <si>
    <t>KSO:</t>
  </si>
  <si>
    <t>CC-CZ:</t>
  </si>
  <si>
    <t>Místo:</t>
  </si>
  <si>
    <t>ST Karlovy Vary</t>
  </si>
  <si>
    <t>Datum:</t>
  </si>
  <si>
    <t>17. 2. 2025</t>
  </si>
  <si>
    <t>Zadavatel:</t>
  </si>
  <si>
    <t>IČ:</t>
  </si>
  <si>
    <t>70994234</t>
  </si>
  <si>
    <t>Správa železnic,s.o.; OŘ ÚNL - ST Karlovy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</si>
  <si>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</si>
  <si>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</si>
  <si>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</si>
  <si>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</si>
  <si>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</si>
  <si>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</si>
  <si>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</si>
  <si>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</si>
  <si>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Pavlína Liprtová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</si>
  <si>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</si>
  <si>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</si>
  <si>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</si>
  <si>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</si>
  <si>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</si>
  <si>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</si>
  <si>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</si>
  <si>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</si>
  <si>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</si>
  <si>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</si>
  <si>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</si>
  <si>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</si>
  <si>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</si>
  <si>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</si>
  <si>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</si>
  <si>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</si>
  <si>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</si>
  <si>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</si>
  <si>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</si>
  <si>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</si>
  <si>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</si>
  <si>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</si>
  <si>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</si>
  <si>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</si>
  <si>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</si>
  <si>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</si>
  <si>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</si>
  <si>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</si>
  <si>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</si>
  <si>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</si>
  <si>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</si>
  <si>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</si>
  <si>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</si>
  <si>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</si>
  <si>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</si>
  <si>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</si>
  <si>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</si>
  <si>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</si>
  <si>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</si>
  <si>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</si>
  <si>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</si>
  <si>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</si>
  <si>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</si>
  <si>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</si>
  <si>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</si>
  <si>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</si>
  <si>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</si>
  <si>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Údržba vyšší zeleně (ÚOŽI 2025)</t>
  </si>
  <si>
    <t>STA</t>
  </si>
  <si>
    <t>1</t>
  </si>
  <si>
    <t>{bdc70e18-90c4-4ff3-b37a-6781fe22f388}</t>
  </si>
  <si>
    <t>2</t>
  </si>
  <si>
    <t>A.2</t>
  </si>
  <si>
    <t>Přeprava a manipulace</t>
  </si>
  <si>
    <t>{e1045d05-6b8c-493c-8c87-afaf62fbf598}</t>
  </si>
  <si>
    <t>A.3</t>
  </si>
  <si>
    <t>VON</t>
  </si>
  <si>
    <t>{aa804c69-32d6-4b38-891c-73b9ec80e5ed}</t>
  </si>
  <si>
    <t>KRYCÍ LIST SOUPISU PRACÍ</t>
  </si>
  <si>
    <t>Objekt:</t>
  </si>
  <si>
    <t>A.1 - Údržba vyšší zeleně (ÚOŽI 2025)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</si>
  <si>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</si>
  <si>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</si>
  <si>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</si>
  <si>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</si>
  <si>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</si>
  <si>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</si>
  <si>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</si>
  <si>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</si>
  <si>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</si>
  <si>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</si>
  <si>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</si>
  <si>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</si>
  <si>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</si>
  <si>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</si>
  <si>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</si>
  <si>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</si>
  <si>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</si>
  <si>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</si>
  <si>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</si>
  <si>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</si>
  <si>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</si>
  <si>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</si>
  <si>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Sborník UOŽI 01 2025</t>
  </si>
  <si>
    <t>4</t>
  </si>
  <si>
    <t>ROZPOCET</t>
  </si>
  <si>
    <t>238894617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</si>
  <si>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</si>
  <si>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</si>
  <si>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</si>
  <si>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</si>
  <si>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-287947540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</si>
  <si>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</si>
  <si>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3</t>
  </si>
  <si>
    <t>5904005110</t>
  </si>
  <si>
    <t>Vysečení travního porostu strojně kolovou nebo kolejovou mechanizací</t>
  </si>
  <si>
    <t>ha</t>
  </si>
  <si>
    <t>301944614</t>
  </si>
  <si>
    <t>Vysečení travního porostu strojně kolovou nebo kolejovou mechanizací.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</si>
  <si>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</si>
  <si>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</si>
  <si>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738370267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</si>
  <si>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</si>
  <si>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</t>
  </si>
  <si>
    <t>5904031010</t>
  </si>
  <si>
    <t>Odstranění smíšené vegetace strojně kolovou nebo kolejovou mechanizací s mulčovacím adaptérem o objemu křovin do 50 %</t>
  </si>
  <si>
    <t>-661656218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</si>
  <si>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</si>
  <si>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6</t>
  </si>
  <si>
    <t>5904031020</t>
  </si>
  <si>
    <t>Odstranění smíšené vegetace strojně kolovou nebo kolejovou mechanizací s mulčovacím adaptérem o objemu křovin přes 50 %</t>
  </si>
  <si>
    <t>1456228453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</si>
  <si>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</si>
  <si>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7</t>
  </si>
  <si>
    <t>5904010010</t>
  </si>
  <si>
    <t>Odklizení travního porostu ručně</t>
  </si>
  <si>
    <t>-2114563243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</si>
  <si>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</si>
  <si>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8</t>
  </si>
  <si>
    <t>5904020010</t>
  </si>
  <si>
    <t>Vyřezání křovin porost řídký 1 až 5 kusů stonků na m2 plochy sklon terénu do 1:2</t>
  </si>
  <si>
    <t>-1229894348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</si>
  <si>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</si>
  <si>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</si>
  <si>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5904020020</t>
  </si>
  <si>
    <t>Vyřezání křovin porost řídký 1 až 5 kusů stonků na m2 plochy sklon terénu přes 1:2</t>
  </si>
  <si>
    <t>-350224961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</si>
  <si>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</si>
  <si>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10</t>
  </si>
  <si>
    <t>5904020110</t>
  </si>
  <si>
    <t>Vyřezání křovin porost hustý 6 a více kusů stonků na m2 plochy sklon terénu do 1:2</t>
  </si>
  <si>
    <t>-159112336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</si>
  <si>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</si>
  <si>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</si>
  <si>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5904020120</t>
  </si>
  <si>
    <t>Vyřezání křovin porost hustý 6 a více kusů stonků na m2 plochy sklon terénu přes 1:2</t>
  </si>
  <si>
    <t>370365351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</si>
  <si>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</si>
  <si>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</si>
  <si>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</si>
  <si>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hod</t>
  </si>
  <si>
    <t>258015213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</si>
  <si>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</si>
  <si>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</si>
  <si>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5904025020</t>
  </si>
  <si>
    <t>Ořez větví místně ručně do výšky nad terénem přes 2 m</t>
  </si>
  <si>
    <t>1244359951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</si>
  <si>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</si>
  <si>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14</t>
  </si>
  <si>
    <t>5904035010</t>
  </si>
  <si>
    <t>Kácení stromů se sklonem terénu do 1:2 obvodem kmene od 31 do 63 cm</t>
  </si>
  <si>
    <t>kus</t>
  </si>
  <si>
    <t>1072507261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</si>
  <si>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</si>
  <si>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</si>
  <si>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Strom=kus, průměr 10-20 cm</t>
  </si>
  <si>
    <t>15</t>
  </si>
  <si>
    <t>5904035020</t>
  </si>
  <si>
    <t>Kácení stromů se sklonem terénu do 1:2 obvodem kmene přes 63 do 80 cm</t>
  </si>
  <si>
    <t>1728582778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</si>
  <si>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</si>
  <si>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</si>
  <si>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16</t>
  </si>
  <si>
    <t>5904035030</t>
  </si>
  <si>
    <t>Kácení stromů se sklonem terénu do 1:2 obvodem kmene přes 80 do 157 cm</t>
  </si>
  <si>
    <t>-1247297794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</si>
  <si>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</si>
  <si>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</si>
  <si>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17</t>
  </si>
  <si>
    <t>5904035040</t>
  </si>
  <si>
    <t>Kácení stromů se sklonem terénu do 1:2 obvodem kmene přes 157 do 220 cm</t>
  </si>
  <si>
    <t>-1868002866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</si>
  <si>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</si>
  <si>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</si>
  <si>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18</t>
  </si>
  <si>
    <t>5904035050</t>
  </si>
  <si>
    <t>Kácení stromů se sklonem terénu do 1:2 obvodem kmene přes 220 do 283 cm</t>
  </si>
  <si>
    <t>-1964151399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</si>
  <si>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</si>
  <si>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</si>
  <si>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19</t>
  </si>
  <si>
    <t>5904035060</t>
  </si>
  <si>
    <t>Kácení stromů se sklonem terénu do 1:2 obvodem kmene přes 283 cm</t>
  </si>
  <si>
    <t>748419710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</si>
  <si>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</si>
  <si>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přes 91 cm</t>
  </si>
  <si>
    <t>20</t>
  </si>
  <si>
    <t>5904035110</t>
  </si>
  <si>
    <t>Kácení stromů se sklonem terénu přes 1:2 obvodem kmene od 31 do 63 cm</t>
  </si>
  <si>
    <t>1034619517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</si>
  <si>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</si>
  <si>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</si>
  <si>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</si>
  <si>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-1979293265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</si>
  <si>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</si>
  <si>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22</t>
  </si>
  <si>
    <t>5904035130</t>
  </si>
  <si>
    <t>Kácení stromů se sklonem terénu přes 1:2 obvodem kmene přes 80 do 157 cm</t>
  </si>
  <si>
    <t>-1363506270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</si>
  <si>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</si>
  <si>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</si>
  <si>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5904035140</t>
  </si>
  <si>
    <t>Kácení stromů se sklonem terénu přes 1:2 obvodem kmene přes 157 do 220 cm</t>
  </si>
  <si>
    <t>-938900796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</si>
  <si>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</si>
  <si>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24</t>
  </si>
  <si>
    <t>5904035150</t>
  </si>
  <si>
    <t>Kácení stromů se sklonem terénu přes 1:2 obvodem kmene přes 220 do 283 cm</t>
  </si>
  <si>
    <t>317102723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</si>
  <si>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</si>
  <si>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</si>
  <si>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5904035160</t>
  </si>
  <si>
    <t>Kácení stromů se sklonem terénu přes 1:2 obvodem kmene přes 283 cm</t>
  </si>
  <si>
    <t>-226525874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</si>
  <si>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</si>
  <si>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</si>
  <si>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5904040010</t>
  </si>
  <si>
    <t>Rizikové kácení stromů listnatých se sklonem terénu do 1:2 obvodem kmene od 31 do 63 cm</t>
  </si>
  <si>
    <t>119605728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</si>
  <si>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</si>
  <si>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27</t>
  </si>
  <si>
    <t>5904040020</t>
  </si>
  <si>
    <t>Rizikové kácení stromů listnatých se sklonem terénu do 1:2 obvodem kmene přes 63 do 80 cm</t>
  </si>
  <si>
    <t>-1079259451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</si>
  <si>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</si>
  <si>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28</t>
  </si>
  <si>
    <t>5904040030</t>
  </si>
  <si>
    <t>Rizikové kácení stromů listnatých se sklonem terénu do 1:2 obvodem kmene přes 80 do 157 cm</t>
  </si>
  <si>
    <t>1467264227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</si>
  <si>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</si>
  <si>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29</t>
  </si>
  <si>
    <t>5904040040</t>
  </si>
  <si>
    <t>Rizikové kácení stromů listnatých se sklonem terénu do 1:2 obvodem kmene přes 157 do 220 cm</t>
  </si>
  <si>
    <t>1657173232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</si>
  <si>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</si>
  <si>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30</t>
  </si>
  <si>
    <t>5904040050</t>
  </si>
  <si>
    <t>Rizikové kácení stromů listnatých se sklonem terénu do 1:2 obvodem kmene přes 220 do 283 cm</t>
  </si>
  <si>
    <t>-1240133295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</si>
  <si>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</si>
  <si>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</si>
  <si>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5904040060</t>
  </si>
  <si>
    <t>Rizikové kácení stromů listnatých se sklonem terénu do 1:2 obvodem kmene přes 283 cm</t>
  </si>
  <si>
    <t>-595805336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</si>
  <si>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</si>
  <si>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</t>
  </si>
  <si>
    <t>5904040110</t>
  </si>
  <si>
    <t>Rizikové kácení stromů listnatých se sklonem terénu přes 1:2 obvodem kmene od 31 do 63 cm</t>
  </si>
  <si>
    <t>1585750540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</si>
  <si>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</si>
  <si>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</si>
  <si>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5904040120</t>
  </si>
  <si>
    <t>Rizikové kácení stromů listnatých se sklonem terénu přes 1:2 obvodem kmene přes 63 do 80 cm</t>
  </si>
  <si>
    <t>-1897916871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</si>
  <si>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</si>
  <si>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</t>
  </si>
  <si>
    <t>5904040130</t>
  </si>
  <si>
    <t>Rizikové kácení stromů listnatých se sklonem terénu přes 1:2 obvodem kmene přes 80 do 157 cm</t>
  </si>
  <si>
    <t>-894672789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</si>
  <si>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</si>
  <si>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</si>
  <si>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5904040140</t>
  </si>
  <si>
    <t>Rizikové kácení stromů listnatých se sklonem terénu přes 1:2 obvodem kmene přes 157 do 220 cm</t>
  </si>
  <si>
    <t>-611302356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</si>
  <si>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</si>
  <si>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</t>
  </si>
  <si>
    <t>5904040150</t>
  </si>
  <si>
    <t>Rizikové kácení stromů listnatých se sklonem terénu přes 1:2 obvodem kmene přes 220 do 283 cm</t>
  </si>
  <si>
    <t>-404760029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</si>
  <si>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</si>
  <si>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</si>
  <si>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5904040160</t>
  </si>
  <si>
    <t>Rizikové kácení stromů listnatých se sklonem terénu přes 1:2 obvodem kmene přes 283 cm</t>
  </si>
  <si>
    <t>-335380476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</si>
  <si>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</si>
  <si>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</t>
  </si>
  <si>
    <t>5904040210</t>
  </si>
  <si>
    <t>Rizikové kácení stromů jehličnatých se sklonem terénu do 1:2 obvodem kmene od 31 do 63 cm</t>
  </si>
  <si>
    <t>1982603102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</si>
  <si>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</si>
  <si>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</si>
  <si>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5904040220</t>
  </si>
  <si>
    <t>Rizikové kácení stromů jehličnatých se sklonem terénu do 1:2 obvodem kmene přes 63 do 80 cm</t>
  </si>
  <si>
    <t>-2054805054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</si>
  <si>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</si>
  <si>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40</t>
  </si>
  <si>
    <t>5904040230</t>
  </si>
  <si>
    <t>Rizikové kácení stromů jehličnatých se sklonem terénu do 1:2 obvodem kmene přes 80 do 157 cm</t>
  </si>
  <si>
    <t>-534734508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</si>
  <si>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</si>
  <si>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</si>
  <si>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5904040240</t>
  </si>
  <si>
    <t>Rizikové kácení stromů jehličnatých se sklonem terénu do 1:2 obvodem kmene přes 157 do 220 cm</t>
  </si>
  <si>
    <t>497516061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</si>
  <si>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</si>
  <si>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42</t>
  </si>
  <si>
    <t>5904040250</t>
  </si>
  <si>
    <t>Rizikové kácení stromů jehličnatých se sklonem terénu do 1:2 obvodem kmene přes 220 do 283 cm</t>
  </si>
  <si>
    <t>-1440143762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</si>
  <si>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</si>
  <si>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</si>
  <si>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5904040260</t>
  </si>
  <si>
    <t>Rizikové kácení stromů jehličnatých se sklonem terénu do 1:2 obvodem kmene přes 283 cm</t>
  </si>
  <si>
    <t>-998963121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</si>
  <si>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</si>
  <si>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</t>
  </si>
  <si>
    <t>5904040310</t>
  </si>
  <si>
    <t>Rizikové kácení stromů jehličnatých se sklonem terénu přes 1:2 obvodem kmene od 31 do 63 cm</t>
  </si>
  <si>
    <t>2075591161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</si>
  <si>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</si>
  <si>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</si>
  <si>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5904040320</t>
  </si>
  <si>
    <t>Rizikové kácení stromů jehličnatých se sklonem terénu přes 1:2 obvodem kmene přes 63 do 80 cm</t>
  </si>
  <si>
    <t>-1290831982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</si>
  <si>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</si>
  <si>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46</t>
  </si>
  <si>
    <t>5904040330</t>
  </si>
  <si>
    <t>Rizikové kácení stromů jehličnatých se sklonem terénu přes 1:2 obvodem kmene přes 80 do 157 cm</t>
  </si>
  <si>
    <t>619561826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</si>
  <si>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</si>
  <si>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</si>
  <si>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5904040340</t>
  </si>
  <si>
    <t>Rizikové kácení stromů jehličnatých se sklonem terénu přes 1:2 obvodem kmene přes 157 do 220 cm</t>
  </si>
  <si>
    <t>1399047979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</si>
  <si>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</si>
  <si>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48</t>
  </si>
  <si>
    <t>5904040350</t>
  </si>
  <si>
    <t>Rizikové kácení stromů jehličnatých se sklonem terénu přes 1:2 obvodem kmene přes 220 do 283 cm</t>
  </si>
  <si>
    <t>-876460278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</si>
  <si>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</si>
  <si>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</si>
  <si>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5904040360</t>
  </si>
  <si>
    <t>Rizikové kácení stromů jehličnatých se sklonem terénu přes 1:2 obvodem kmene přes 283 cm</t>
  </si>
  <si>
    <t>54088157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</si>
  <si>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</si>
  <si>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50</t>
  </si>
  <si>
    <t>5904045010</t>
  </si>
  <si>
    <t>Odstranění pařezu mechanicky průměru do 10 cm</t>
  </si>
  <si>
    <t>1115291244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</si>
  <si>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</si>
  <si>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51</t>
  </si>
  <si>
    <t>5904045020</t>
  </si>
  <si>
    <t>Odstranění pařezu mechanicky průměru přes 10 cm do 30 cm</t>
  </si>
  <si>
    <t>-461975952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</si>
  <si>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</si>
  <si>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52</t>
  </si>
  <si>
    <t>5904045030</t>
  </si>
  <si>
    <t>Odstranění pařezu mechanicky průměru přes 30 cm do 60 cm</t>
  </si>
  <si>
    <t>600271424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</si>
  <si>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</si>
  <si>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53</t>
  </si>
  <si>
    <t>5904045040</t>
  </si>
  <si>
    <t>Odstranění pařezu mechanicky průměru přes 60 cm do 100 cm</t>
  </si>
  <si>
    <t>-1851804002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</si>
  <si>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</si>
  <si>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54</t>
  </si>
  <si>
    <t>5904045050</t>
  </si>
  <si>
    <t>Odstranění pařezu mechanicky průměru přes 100 cm</t>
  </si>
  <si>
    <t>1301977312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</si>
  <si>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</si>
  <si>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</si>
  <si>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5904050010</t>
  </si>
  <si>
    <t>Ošetření řezné plochy pařezu herbicidem průměru do 10 cm</t>
  </si>
  <si>
    <t>-1413347409</t>
  </si>
  <si>
    <t>Ošetření řezné plochy pařezu herbicidem průměru do 10 cm. Poznámka: 1. V cenách jsou započteny náklady aplikace roztoku na pařez pro omezení růstu výmladnosti a náklady na dodávku obarveného herbicidu.</t>
  </si>
  <si>
    <t>56</t>
  </si>
  <si>
    <t>5904050020</t>
  </si>
  <si>
    <t>Ošetření řezné plochy pařezu herbicidem průměru přes 10 cm do 30 cm</t>
  </si>
  <si>
    <t>994004028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</si>
  <si>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</si>
  <si>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57</t>
  </si>
  <si>
    <t>5904050030</t>
  </si>
  <si>
    <t>Ošetření řezné plochy pařezu herbicidem průměru přes 30 cm do 60 cm</t>
  </si>
  <si>
    <t>-1091277294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</si>
  <si>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</si>
  <si>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58</t>
  </si>
  <si>
    <t>5904050040</t>
  </si>
  <si>
    <t>Ošetření řezné plochy pařezu herbicidem průměru přes 60 cm do 100 cm</t>
  </si>
  <si>
    <t>1968299883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</si>
  <si>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</si>
  <si>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59</t>
  </si>
  <si>
    <t>5904050050</t>
  </si>
  <si>
    <t>Ošetření řezné plochy pařezu herbicidem průměru přes 100 cm</t>
  </si>
  <si>
    <t>1784012386</t>
  </si>
  <si>
    <t>Ošetření řezné plochy pařezu herbicidem průměru přes 100 cm. Poznámka: 1. V cenách jsou započteny náklady aplikace roztoku na pařez pro omezení růstu výmladnosti a náklady na dodávku obarveného herbicidu.</t>
  </si>
  <si>
    <t>60</t>
  </si>
  <si>
    <t>5904055010</t>
  </si>
  <si>
    <t>Hubení travního porostu postřikovačem místně ručně tráva, plevel</t>
  </si>
  <si>
    <t>-1271565831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</si>
  <si>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vodu a dodávku herbicidu.</t>
  </si>
  <si>
    <t>61</t>
  </si>
  <si>
    <t>5904055020</t>
  </si>
  <si>
    <t>Hubení travního porostu postřikovačem místně ručně křídlatka, bolševník</t>
  </si>
  <si>
    <t>1474564193</t>
  </si>
  <si>
    <t>Hubení travního porostu postřikovačem místně ručně křídlatka, bolševník. Poznámka: 1. V cenách jsou započteny náklady na postřik travního porostu nebo náletové dřevité vegetace, potřebné manipulace a aplikací herbicidu. 2. V cenách nejsou obsaženy náklady na vodu a dodávku herbicidu.</t>
  </si>
  <si>
    <t>62</t>
  </si>
  <si>
    <t>5904060005</t>
  </si>
  <si>
    <t>Hubení náletové a pařezové vegetace ručně postřikovačem mimo profil KL místně</t>
  </si>
  <si>
    <t>-603056412</t>
  </si>
  <si>
    <t>Hubení náletové a pařezové vegetace ručně postřikovačem mimo profil KL místně. Poznámka: 1. V cenách jsou započteny náklady na postřik náletové dřevité vegetace nebo pařezové výmladnosti aplikací herbicidu. 2. V cenách nejsou obsaženy náklady na vodu a dodávku herbicidu.</t>
  </si>
  <si>
    <t>63</t>
  </si>
  <si>
    <t>5904065010</t>
  </si>
  <si>
    <t>Výsadba stromů listnatých</t>
  </si>
  <si>
    <t>789774264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</si>
  <si>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</si>
  <si>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64</t>
  </si>
  <si>
    <t>5904065020</t>
  </si>
  <si>
    <t>Výsadba stromů jehličnatých</t>
  </si>
  <si>
    <t>-334098010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</si>
  <si>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</si>
  <si>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65</t>
  </si>
  <si>
    <t>5904070010</t>
  </si>
  <si>
    <t>Ošetřování stromů do doby jejich samostatného růstu</t>
  </si>
  <si>
    <t>-1129985563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</si>
  <si>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</si>
  <si>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66</t>
  </si>
  <si>
    <t>5904075010</t>
  </si>
  <si>
    <t>Výsadba keřů listnatých</t>
  </si>
  <si>
    <t>374708895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</si>
  <si>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</si>
  <si>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67</t>
  </si>
  <si>
    <t>5904075020</t>
  </si>
  <si>
    <t>Výsadba keřů jehličnatých</t>
  </si>
  <si>
    <t>354943145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</si>
  <si>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</si>
  <si>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68</t>
  </si>
  <si>
    <t>5904080010</t>
  </si>
  <si>
    <t>Ošetřování keřů do doby jejich samostatného růstu</t>
  </si>
  <si>
    <t>1373087841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</si>
  <si>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</si>
  <si>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69</t>
  </si>
  <si>
    <t>M</t>
  </si>
  <si>
    <t>5954101010</t>
  </si>
  <si>
    <t>Herbicidy Dicopur M 750</t>
  </si>
  <si>
    <t>litr</t>
  </si>
  <si>
    <t>512</t>
  </si>
  <si>
    <t>512531222</t>
  </si>
  <si>
    <t>70</t>
  </si>
  <si>
    <t>5954101040</t>
  </si>
  <si>
    <t>Herbicidy Roundup Flex</t>
  </si>
  <si>
    <t>1448739603</t>
  </si>
  <si>
    <t>71</t>
  </si>
  <si>
    <t>5954113005</t>
  </si>
  <si>
    <t>Dřeviny Javor klen /Acer pseudoplatanus/ 80 - 120 cm, PK</t>
  </si>
  <si>
    <t>-1070662530</t>
  </si>
  <si>
    <t>72</t>
  </si>
  <si>
    <t>5954113010</t>
  </si>
  <si>
    <t>Dřeviny Lípa malolistá (Tilia cordata) 50 - 80 cm, PK</t>
  </si>
  <si>
    <t>1093054466</t>
  </si>
  <si>
    <t>73</t>
  </si>
  <si>
    <t>5954113020</t>
  </si>
  <si>
    <t>Dřeviny Zerav západní / Tuja occidentalis / 100 - 120 cm, KK</t>
  </si>
  <si>
    <t>555832506</t>
  </si>
  <si>
    <t>A.2 - Přeprava a manipulace</t>
  </si>
  <si>
    <t>9901000100</t>
  </si>
  <si>
    <t>Doprava materiálu lehkou mechanizací nosnosti do 3,5 t elektrosoučástek, montážního materiálu, kameniva, písku, dlažebních kostek, suti, atd. do 10 km</t>
  </si>
  <si>
    <t>1945751893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</si>
  <si>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</si>
  <si>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</si>
  <si>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</si>
  <si>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1760825884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</si>
  <si>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</si>
  <si>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9902200100</t>
  </si>
  <si>
    <t>Doprava materiálu těžkou mechanizací nosnosti přes 3,5 t objemnějšího kusového materiálu (prefabrikátů, stožárů, výhybek, rozvaděčů, vybouraných hmot atd.) do 10 km</t>
  </si>
  <si>
    <t>t</t>
  </si>
  <si>
    <t>-1442831881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</si>
  <si>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</si>
  <si>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</si>
  <si>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</si>
  <si>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-634666338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</si>
  <si>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</si>
  <si>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9903100100</t>
  </si>
  <si>
    <t>Přeprava mechanizace na místo prováděných prací o hmotnosti do 12 t přes 50 do 100 km</t>
  </si>
  <si>
    <t>867753897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</si>
  <si>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</si>
  <si>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</si>
  <si>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</si>
  <si>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1648002391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</si>
  <si>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</si>
  <si>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</si>
  <si>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</si>
  <si>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205589109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</si>
  <si>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</si>
  <si>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</si>
  <si>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</si>
  <si>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-881426402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</si>
  <si>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</si>
  <si>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A.3 - VON</t>
  </si>
  <si>
    <t>032104001</t>
  </si>
  <si>
    <t>Územní vlivy práce na těžce přístupných místech</t>
  </si>
  <si>
    <t>%</t>
  </si>
  <si>
    <t>-941721725</t>
  </si>
  <si>
    <t>Územní vlivy práce na těžce přístupných místech
Použití této položky nutno zdůvodnit!</t>
  </si>
  <si>
    <t>033121001</t>
  </si>
  <si>
    <t>Provozní vlivy Rušení prací železničním provozem širá trať nebo dopravny s kolejovým rozvětvením s počtem vlaků za směnu 8,5 hod. do 25</t>
  </si>
  <si>
    <t>1646962364</t>
  </si>
  <si>
    <t>Poznámka k položce:_x000d_
Základna pro výpočet - dotyčné práce</t>
  </si>
  <si>
    <t>024101301R</t>
  </si>
  <si>
    <t>Inženýrská činnost posudky</t>
  </si>
  <si>
    <t>ks</t>
  </si>
  <si>
    <t>-290628425</t>
  </si>
  <si>
    <t xml:space="preserve">Inženýrská činnost posudky </t>
  </si>
  <si>
    <t>Poznámka k položce:_x000d_
Arboristický posudek</t>
  </si>
  <si>
    <t>022121001</t>
  </si>
  <si>
    <t>Geodetické práce Diagnostika technické infrastruktury Vytýčení trasy inženýrských sítí</t>
  </si>
  <si>
    <t>1859293096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</si>
  <si>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</si>
  <si>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dotčené práce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</si>
</sst>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6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31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28</v>
      </c>
      <c r="AL14" s="16"/>
      <c r="AM14" s="16"/>
      <c r="AN14" s="28" t="s">
        <v>31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34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39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40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41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42</v>
      </c>
      <c r="E29" s="41"/>
      <c r="F29" s="26" t="s">
        <v>43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44</v>
      </c>
      <c r="G30" s="41"/>
      <c r="H30" s="41"/>
      <c r="I30" s="41"/>
      <c r="J30" s="41"/>
      <c r="K30" s="41"/>
      <c r="L30" s="42">
        <v>0.12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45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46</v>
      </c>
      <c r="G32" s="41"/>
      <c r="H32" s="41"/>
      <c r="I32" s="41"/>
      <c r="J32" s="41"/>
      <c r="K32" s="41"/>
      <c r="L32" s="42">
        <v>0.12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47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53</v>
      </c>
      <c r="AI60" s="36"/>
      <c r="AJ60" s="36"/>
      <c r="AK60" s="36"/>
      <c r="AL60" s="36"/>
      <c r="AM60" s="58" t="s">
        <v>54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56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53</v>
      </c>
      <c r="AI75" s="36"/>
      <c r="AJ75" s="36"/>
      <c r="AK75" s="36"/>
      <c r="AL75" s="36"/>
      <c r="AM75" s="58" t="s">
        <v>54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02/2025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Údržba vyšší zeleně v obvodu OŘ ÚNL 2025-2026, oblast č.3 Správa tratí Karlovy Vary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ST Karlovy Vary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17. 2. 2025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železnic,s.o.; OŘ ÚNL - ST Karlovy Vary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32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30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35</v>
      </c>
      <c r="AJ90" s="34"/>
      <c r="AK90" s="34"/>
      <c r="AL90" s="34"/>
      <c r="AM90" s="74" t="str">
        <f>IF(E20="","",E20)</f>
        <v>Pavlína Liprtová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38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ROUND(SUM(AG95:AG97),2)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ROUND(SUM(AS95:AS97),2)</f>
        <v>0</v>
      </c>
      <c r="AT94" s="108">
        <f>ROUND(SUM(AV94:AW94),2)</f>
        <v>0</v>
      </c>
      <c r="AU94" s="109">
        <f>ROUND(SUM(AU95:AU97),5)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ROUND(SUM(AZ95:AZ97),2)</f>
        <v>0</v>
      </c>
      <c r="BA94" s="108">
        <f>ROUND(SUM(BA95:BA97),2)</f>
        <v>0</v>
      </c>
      <c r="BB94" s="108">
        <f>ROUND(SUM(BB95:BB97),2)</f>
        <v>0</v>
      </c>
      <c r="BC94" s="108">
        <f>ROUND(SUM(BC95:BC97),2)</f>
        <v>0</v>
      </c>
      <c r="BD94" s="110">
        <f>ROUND(SUM(BD95:BD97),2)</f>
        <v>0</v>
      </c>
      <c r="BE94" s="6"/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7" customFormat="1" ht="16.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'A.1 - Údržba vyšší zeleně...'!J30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ROUND(SUM(AV95:AW95),2)</f>
        <v>0</v>
      </c>
      <c r="AU95" s="123">
        <f>'A.1 - Údržba vyšší zeleně...'!P116</f>
        <v>0</v>
      </c>
      <c r="AV95" s="122">
        <f>'A.1 - Údržba vyšší zeleně...'!J33</f>
        <v>0</v>
      </c>
      <c r="AW95" s="122">
        <f>'A.1 - Údržba vyšší zeleně...'!J34</f>
        <v>0</v>
      </c>
      <c r="AX95" s="122">
        <f>'A.1 - Údržba vyšší zeleně...'!J35</f>
        <v>0</v>
      </c>
      <c r="AY95" s="122">
        <f>'A.1 - Údržba vyšší zeleně...'!J36</f>
        <v>0</v>
      </c>
      <c r="AZ95" s="122">
        <f>'A.1 - Údržba vyšší zeleně...'!F33</f>
        <v>0</v>
      </c>
      <c r="BA95" s="122">
        <f>'A.1 - Údržba vyšší zeleně...'!F34</f>
        <v>0</v>
      </c>
      <c r="BB95" s="122">
        <f>'A.1 - Údržba vyšší zeleně...'!F35</f>
        <v>0</v>
      </c>
      <c r="BC95" s="122">
        <f>'A.1 - Údržba vyšší zeleně...'!F36</f>
        <v>0</v>
      </c>
      <c r="BD95" s="124">
        <f>'A.1 - Údržba vyšší zeleně...'!F37</f>
        <v>0</v>
      </c>
      <c r="BE95" s="7"/>
      <c r="BT95" s="125" t="s">
        <v>86</v>
      </c>
      <c r="BV95" s="125" t="s">
        <v>80</v>
      </c>
      <c r="BW95" s="125" t="s">
        <v>87</v>
      </c>
      <c r="BX95" s="125" t="s">
        <v>5</v>
      </c>
      <c r="CL95" s="125" t="s">
        <v>1</v>
      </c>
      <c r="CM95" s="125" t="s">
        <v>88</v>
      </c>
    </row>
    <row r="96" s="7" customFormat="1" ht="16.5" customHeight="1">
      <c r="A96" s="113" t="s">
        <v>82</v>
      </c>
      <c r="B96" s="114"/>
      <c r="C96" s="115"/>
      <c r="D96" s="116" t="s">
        <v>89</v>
      </c>
      <c r="E96" s="116"/>
      <c r="F96" s="116"/>
      <c r="G96" s="116"/>
      <c r="H96" s="116"/>
      <c r="I96" s="117"/>
      <c r="J96" s="116" t="s">
        <v>90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'A.2 - Přeprava a manipulace'!J30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85</v>
      </c>
      <c r="AR96" s="120"/>
      <c r="AS96" s="121">
        <v>0</v>
      </c>
      <c r="AT96" s="122">
        <f>ROUND(SUM(AV96:AW96),2)</f>
        <v>0</v>
      </c>
      <c r="AU96" s="123">
        <f>'A.2 - Přeprava a manipulace'!P116</f>
        <v>0</v>
      </c>
      <c r="AV96" s="122">
        <f>'A.2 - Přeprava a manipulace'!J33</f>
        <v>0</v>
      </c>
      <c r="AW96" s="122">
        <f>'A.2 - Přeprava a manipulace'!J34</f>
        <v>0</v>
      </c>
      <c r="AX96" s="122">
        <f>'A.2 - Přeprava a manipulace'!J35</f>
        <v>0</v>
      </c>
      <c r="AY96" s="122">
        <f>'A.2 - Přeprava a manipulace'!J36</f>
        <v>0</v>
      </c>
      <c r="AZ96" s="122">
        <f>'A.2 - Přeprava a manipulace'!F33</f>
        <v>0</v>
      </c>
      <c r="BA96" s="122">
        <f>'A.2 - Přeprava a manipulace'!F34</f>
        <v>0</v>
      </c>
      <c r="BB96" s="122">
        <f>'A.2 - Přeprava a manipulace'!F35</f>
        <v>0</v>
      </c>
      <c r="BC96" s="122">
        <f>'A.2 - Přeprava a manipulace'!F36</f>
        <v>0</v>
      </c>
      <c r="BD96" s="124">
        <f>'A.2 - Přeprava a manipulace'!F37</f>
        <v>0</v>
      </c>
      <c r="BE96" s="7"/>
      <c r="BT96" s="125" t="s">
        <v>86</v>
      </c>
      <c r="BV96" s="125" t="s">
        <v>80</v>
      </c>
      <c r="BW96" s="125" t="s">
        <v>91</v>
      </c>
      <c r="BX96" s="125" t="s">
        <v>5</v>
      </c>
      <c r="CL96" s="125" t="s">
        <v>1</v>
      </c>
      <c r="CM96" s="125" t="s">
        <v>88</v>
      </c>
    </row>
    <row r="97" s="7" customFormat="1" ht="16.5" customHeight="1">
      <c r="A97" s="113" t="s">
        <v>82</v>
      </c>
      <c r="B97" s="114"/>
      <c r="C97" s="115"/>
      <c r="D97" s="116" t="s">
        <v>92</v>
      </c>
      <c r="E97" s="116"/>
      <c r="F97" s="116"/>
      <c r="G97" s="116"/>
      <c r="H97" s="116"/>
      <c r="I97" s="117"/>
      <c r="J97" s="116" t="s">
        <v>93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'A.3 - VON'!J30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85</v>
      </c>
      <c r="AR97" s="120"/>
      <c r="AS97" s="126">
        <v>0</v>
      </c>
      <c r="AT97" s="127">
        <f>ROUND(SUM(AV97:AW97),2)</f>
        <v>0</v>
      </c>
      <c r="AU97" s="128">
        <f>'A.3 - VON'!P116</f>
        <v>0</v>
      </c>
      <c r="AV97" s="127">
        <f>'A.3 - VON'!J33</f>
        <v>0</v>
      </c>
      <c r="AW97" s="127">
        <f>'A.3 - VON'!J34</f>
        <v>0</v>
      </c>
      <c r="AX97" s="127">
        <f>'A.3 - VON'!J35</f>
        <v>0</v>
      </c>
      <c r="AY97" s="127">
        <f>'A.3 - VON'!J36</f>
        <v>0</v>
      </c>
      <c r="AZ97" s="127">
        <f>'A.3 - VON'!F33</f>
        <v>0</v>
      </c>
      <c r="BA97" s="127">
        <f>'A.3 - VON'!F34</f>
        <v>0</v>
      </c>
      <c r="BB97" s="127">
        <f>'A.3 - VON'!F35</f>
        <v>0</v>
      </c>
      <c r="BC97" s="127">
        <f>'A.3 - VON'!F36</f>
        <v>0</v>
      </c>
      <c r="BD97" s="129">
        <f>'A.3 - VON'!F37</f>
        <v>0</v>
      </c>
      <c r="BE97" s="7"/>
      <c r="BT97" s="125" t="s">
        <v>86</v>
      </c>
      <c r="BV97" s="125" t="s">
        <v>80</v>
      </c>
      <c r="BW97" s="125" t="s">
        <v>94</v>
      </c>
      <c r="BX97" s="125" t="s">
        <v>5</v>
      </c>
      <c r="CL97" s="125" t="s">
        <v>1</v>
      </c>
      <c r="CM97" s="125" t="s">
        <v>88</v>
      </c>
    </row>
    <row r="98" s="2" customFormat="1" ht="30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8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="2" customFormat="1" ht="6.96" customHeight="1">
      <c r="A99" s="32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38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sheetProtection sheet="1" formatColumns="0" formatRows="0" objects="1" scenarios="1" spinCount="100000" saltValue="xCKGVhi2ljjfA/yVo4JK+DfDqnPHg+QvnsuVowYIBLh1fbg+mNkQtPImzT6vSwq/iWPPjMBbK4pTcqsp38QcRQ==" hashValue="6DhmUZFxvm46CcTLUZanLDY8LjAk6R4CPG9+ME7mecQvNaPgCkp/mv0IdwQ15RdL98Po37aehJR4u1DNbP8Kc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A.1 - Údržba vyšší zeleně...'!C2" display="/"/>
    <hyperlink ref="A96" location="'A.2 - Přeprava a manipulace'!C2" display="/"/>
    <hyperlink ref="A97" location="'A.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s="1" customFormat="1" ht="24.96" customHeight="1">
      <c r="B4" s="14"/>
      <c r="D4" s="132" t="s">
        <v>95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26.25" customHeight="1">
      <c r="B7" s="14"/>
      <c r="E7" s="135" t="str">
        <f>'Rekapitulace stavby'!K6</f>
        <v>Údržba vyšší zeleně v obvodu OŘ ÚNL 2025-2026, oblast č.3 Správa tratí Karlovy Vary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96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97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17. 2. 2025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">
        <v>33</v>
      </c>
      <c r="F21" s="32"/>
      <c r="G21" s="32"/>
      <c r="H21" s="32"/>
      <c r="I21" s="134" t="s">
        <v>28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ROUND((SUM(BE116:BE298)),  2)</f>
        <v>0</v>
      </c>
      <c r="G33" s="32"/>
      <c r="H33" s="32"/>
      <c r="I33" s="149">
        <v>0.20999999999999999</v>
      </c>
      <c r="J33" s="148">
        <f>ROUND(((SUM(BE116:BE298))*I33),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44</v>
      </c>
      <c r="F34" s="148">
        <f>ROUND((SUM(BF116:BF298)),  2)</f>
        <v>0</v>
      </c>
      <c r="G34" s="32"/>
      <c r="H34" s="32"/>
      <c r="I34" s="149">
        <v>0.12</v>
      </c>
      <c r="J34" s="148">
        <f>ROUND(((SUM(BF116:BF298))*I34),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ROUND((SUM(BG116:BG298)),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ROUND((SUM(BH116:BH298)),  2)</f>
        <v>0</v>
      </c>
      <c r="G36" s="32"/>
      <c r="H36" s="32"/>
      <c r="I36" s="149">
        <v>0.12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ROUND((SUM(BI116:BI298)),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98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8" t="str">
        <f>E7</f>
        <v>Údržba vyšší zeleně v obvodu OŘ ÚNL 2025-2026, oblast č.3 Správa tratí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96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A.1 - Údržba vyšší zeleně (ÚOŽI 2025)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>ST Karlovy Vary</v>
      </c>
      <c r="G89" s="34"/>
      <c r="H89" s="34"/>
      <c r="I89" s="26" t="s">
        <v>22</v>
      </c>
      <c r="J89" s="73" t="str">
        <f>IF(J12="","",J12)</f>
        <v>17. 2. 2025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železnic,s.o.; OŘ ÚNL - ST Karlovy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Pavlína Liprtová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99</v>
      </c>
      <c r="D94" s="170"/>
      <c r="E94" s="170"/>
      <c r="F94" s="170"/>
      <c r="G94" s="170"/>
      <c r="H94" s="170"/>
      <c r="I94" s="170"/>
      <c r="J94" s="171" t="s">
        <v>100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101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102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103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Údržba vyšší zeleně v obvodu OŘ ÚNL 2025-2026, oblast č.3 Správa tratí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96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A.1 - Údržba vyšší zeleně (ÚOŽI 2025)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ST Karlovy Vary</v>
      </c>
      <c r="G110" s="34"/>
      <c r="H110" s="34"/>
      <c r="I110" s="26" t="s">
        <v>22</v>
      </c>
      <c r="J110" s="73" t="str">
        <f>IF(J12="","",J12)</f>
        <v>17. 2. 2025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železnic,s.o.; OŘ ÚNL - ST Karlovy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Pavlína Liprtová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104</v>
      </c>
      <c r="D115" s="176" t="s">
        <v>63</v>
      </c>
      <c r="E115" s="176" t="s">
        <v>59</v>
      </c>
      <c r="F115" s="176" t="s">
        <v>60</v>
      </c>
      <c r="G115" s="176" t="s">
        <v>105</v>
      </c>
      <c r="H115" s="176" t="s">
        <v>106</v>
      </c>
      <c r="I115" s="176" t="s">
        <v>107</v>
      </c>
      <c r="J115" s="176" t="s">
        <v>100</v>
      </c>
      <c r="K115" s="177" t="s">
        <v>108</v>
      </c>
      <c r="L115" s="178"/>
      <c r="M115" s="94" t="s">
        <v>1</v>
      </c>
      <c r="N115" s="95" t="s">
        <v>42</v>
      </c>
      <c r="O115" s="95" t="s">
        <v>109</v>
      </c>
      <c r="P115" s="95" t="s">
        <v>110</v>
      </c>
      <c r="Q115" s="95" t="s">
        <v>111</v>
      </c>
      <c r="R115" s="95" t="s">
        <v>112</v>
      </c>
      <c r="S115" s="95" t="s">
        <v>113</v>
      </c>
      <c r="T115" s="96" t="s">
        <v>114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115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SUM(P117:P298)</f>
        <v>0</v>
      </c>
      <c r="Q116" s="98"/>
      <c r="R116" s="181">
        <f>SUM(R117:R298)</f>
        <v>0.15540000000000001</v>
      </c>
      <c r="S116" s="98"/>
      <c r="T116" s="182">
        <f>SUM(T117:T298)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102</v>
      </c>
      <c r="BK116" s="183">
        <f>SUM(BK117:BK298)</f>
        <v>0</v>
      </c>
    </row>
    <row r="117" s="2" customFormat="1" ht="21.75" customHeight="1">
      <c r="A117" s="32"/>
      <c r="B117" s="33"/>
      <c r="C117" s="184" t="s">
        <v>86</v>
      </c>
      <c r="D117" s="184" t="s">
        <v>116</v>
      </c>
      <c r="E117" s="185" t="s">
        <v>117</v>
      </c>
      <c r="F117" s="186" t="s">
        <v>118</v>
      </c>
      <c r="G117" s="187" t="s">
        <v>119</v>
      </c>
      <c r="H117" s="188">
        <v>5000</v>
      </c>
      <c r="I117" s="189"/>
      <c r="J117" s="190">
        <f>ROUND(I117*H117,2)</f>
        <v>0</v>
      </c>
      <c r="K117" s="186" t="s">
        <v>120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121</v>
      </c>
      <c r="AT117" s="195" t="s">
        <v>116</v>
      </c>
      <c r="AU117" s="195" t="s">
        <v>78</v>
      </c>
      <c r="AY117" s="11" t="s">
        <v>122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121</v>
      </c>
      <c r="BM117" s="195" t="s">
        <v>123</v>
      </c>
    </row>
    <row r="118" s="2" customFormat="1">
      <c r="A118" s="32"/>
      <c r="B118" s="33"/>
      <c r="C118" s="34"/>
      <c r="D118" s="197" t="s">
        <v>124</v>
      </c>
      <c r="E118" s="34"/>
      <c r="F118" s="198" t="s">
        <v>125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124</v>
      </c>
      <c r="AU118" s="11" t="s">
        <v>78</v>
      </c>
    </row>
    <row r="119" s="2" customFormat="1" ht="21.75" customHeight="1">
      <c r="A119" s="32"/>
      <c r="B119" s="33"/>
      <c r="C119" s="184" t="s">
        <v>88</v>
      </c>
      <c r="D119" s="184" t="s">
        <v>116</v>
      </c>
      <c r="E119" s="185" t="s">
        <v>126</v>
      </c>
      <c r="F119" s="186" t="s">
        <v>127</v>
      </c>
      <c r="G119" s="187" t="s">
        <v>119</v>
      </c>
      <c r="H119" s="188">
        <v>5000</v>
      </c>
      <c r="I119" s="189"/>
      <c r="J119" s="190">
        <f>ROUND(I119*H119,2)</f>
        <v>0</v>
      </c>
      <c r="K119" s="186" t="s">
        <v>120</v>
      </c>
      <c r="L119" s="38"/>
      <c r="M119" s="191" t="s">
        <v>1</v>
      </c>
      <c r="N119" s="192" t="s">
        <v>43</v>
      </c>
      <c r="O119" s="85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121</v>
      </c>
      <c r="AT119" s="195" t="s">
        <v>116</v>
      </c>
      <c r="AU119" s="195" t="s">
        <v>78</v>
      </c>
      <c r="AY119" s="11" t="s">
        <v>122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86</v>
      </c>
      <c r="BK119" s="196">
        <f>ROUND(I119*H119,2)</f>
        <v>0</v>
      </c>
      <c r="BL119" s="11" t="s">
        <v>121</v>
      </c>
      <c r="BM119" s="195" t="s">
        <v>128</v>
      </c>
    </row>
    <row r="120" s="2" customFormat="1">
      <c r="A120" s="32"/>
      <c r="B120" s="33"/>
      <c r="C120" s="34"/>
      <c r="D120" s="197" t="s">
        <v>124</v>
      </c>
      <c r="E120" s="34"/>
      <c r="F120" s="198" t="s">
        <v>129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124</v>
      </c>
      <c r="AU120" s="11" t="s">
        <v>78</v>
      </c>
    </row>
    <row r="121" s="2" customFormat="1" ht="24.15" customHeight="1">
      <c r="A121" s="32"/>
      <c r="B121" s="33"/>
      <c r="C121" s="184" t="s">
        <v>130</v>
      </c>
      <c r="D121" s="184" t="s">
        <v>116</v>
      </c>
      <c r="E121" s="185" t="s">
        <v>131</v>
      </c>
      <c r="F121" s="186" t="s">
        <v>132</v>
      </c>
      <c r="G121" s="187" t="s">
        <v>133</v>
      </c>
      <c r="H121" s="188">
        <v>3</v>
      </c>
      <c r="I121" s="189"/>
      <c r="J121" s="190">
        <f>ROUND(I121*H121,2)</f>
        <v>0</v>
      </c>
      <c r="K121" s="186" t="s">
        <v>120</v>
      </c>
      <c r="L121" s="38"/>
      <c r="M121" s="191" t="s">
        <v>1</v>
      </c>
      <c r="N121" s="192" t="s">
        <v>43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121</v>
      </c>
      <c r="AT121" s="195" t="s">
        <v>116</v>
      </c>
      <c r="AU121" s="195" t="s">
        <v>78</v>
      </c>
      <c r="AY121" s="11" t="s">
        <v>122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86</v>
      </c>
      <c r="BK121" s="196">
        <f>ROUND(I121*H121,2)</f>
        <v>0</v>
      </c>
      <c r="BL121" s="11" t="s">
        <v>121</v>
      </c>
      <c r="BM121" s="195" t="s">
        <v>134</v>
      </c>
    </row>
    <row r="122" s="2" customFormat="1">
      <c r="A122" s="32"/>
      <c r="B122" s="33"/>
      <c r="C122" s="34"/>
      <c r="D122" s="197" t="s">
        <v>124</v>
      </c>
      <c r="E122" s="34"/>
      <c r="F122" s="198" t="s">
        <v>135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124</v>
      </c>
      <c r="AU122" s="11" t="s">
        <v>78</v>
      </c>
    </row>
    <row r="123" s="2" customFormat="1" ht="24.15" customHeight="1">
      <c r="A123" s="32"/>
      <c r="B123" s="33"/>
      <c r="C123" s="184" t="s">
        <v>121</v>
      </c>
      <c r="D123" s="184" t="s">
        <v>116</v>
      </c>
      <c r="E123" s="185" t="s">
        <v>136</v>
      </c>
      <c r="F123" s="186" t="s">
        <v>137</v>
      </c>
      <c r="G123" s="187" t="s">
        <v>133</v>
      </c>
      <c r="H123" s="188">
        <v>3</v>
      </c>
      <c r="I123" s="189"/>
      <c r="J123" s="190">
        <f>ROUND(I123*H123,2)</f>
        <v>0</v>
      </c>
      <c r="K123" s="186" t="s">
        <v>120</v>
      </c>
      <c r="L123" s="38"/>
      <c r="M123" s="191" t="s">
        <v>1</v>
      </c>
      <c r="N123" s="192" t="s">
        <v>43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121</v>
      </c>
      <c r="AT123" s="195" t="s">
        <v>116</v>
      </c>
      <c r="AU123" s="195" t="s">
        <v>78</v>
      </c>
      <c r="AY123" s="11" t="s">
        <v>122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86</v>
      </c>
      <c r="BK123" s="196">
        <f>ROUND(I123*H123,2)</f>
        <v>0</v>
      </c>
      <c r="BL123" s="11" t="s">
        <v>121</v>
      </c>
      <c r="BM123" s="195" t="s">
        <v>138</v>
      </c>
    </row>
    <row r="124" s="2" customFormat="1">
      <c r="A124" s="32"/>
      <c r="B124" s="33"/>
      <c r="C124" s="34"/>
      <c r="D124" s="197" t="s">
        <v>124</v>
      </c>
      <c r="E124" s="34"/>
      <c r="F124" s="198" t="s">
        <v>139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124</v>
      </c>
      <c r="AU124" s="11" t="s">
        <v>78</v>
      </c>
    </row>
    <row r="125" s="2" customFormat="1" ht="37.8" customHeight="1">
      <c r="A125" s="32"/>
      <c r="B125" s="33"/>
      <c r="C125" s="184" t="s">
        <v>140</v>
      </c>
      <c r="D125" s="184" t="s">
        <v>116</v>
      </c>
      <c r="E125" s="185" t="s">
        <v>141</v>
      </c>
      <c r="F125" s="186" t="s">
        <v>142</v>
      </c>
      <c r="G125" s="187" t="s">
        <v>133</v>
      </c>
      <c r="H125" s="188">
        <v>1</v>
      </c>
      <c r="I125" s="189"/>
      <c r="J125" s="190">
        <f>ROUND(I125*H125,2)</f>
        <v>0</v>
      </c>
      <c r="K125" s="186" t="s">
        <v>120</v>
      </c>
      <c r="L125" s="38"/>
      <c r="M125" s="191" t="s">
        <v>1</v>
      </c>
      <c r="N125" s="192" t="s">
        <v>43</v>
      </c>
      <c r="O125" s="85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121</v>
      </c>
      <c r="AT125" s="195" t="s">
        <v>116</v>
      </c>
      <c r="AU125" s="195" t="s">
        <v>78</v>
      </c>
      <c r="AY125" s="11" t="s">
        <v>122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86</v>
      </c>
      <c r="BK125" s="196">
        <f>ROUND(I125*H125,2)</f>
        <v>0</v>
      </c>
      <c r="BL125" s="11" t="s">
        <v>121</v>
      </c>
      <c r="BM125" s="195" t="s">
        <v>143</v>
      </c>
    </row>
    <row r="126" s="2" customFormat="1">
      <c r="A126" s="32"/>
      <c r="B126" s="33"/>
      <c r="C126" s="34"/>
      <c r="D126" s="197" t="s">
        <v>124</v>
      </c>
      <c r="E126" s="34"/>
      <c r="F126" s="198" t="s">
        <v>144</v>
      </c>
      <c r="G126" s="34"/>
      <c r="H126" s="34"/>
      <c r="I126" s="199"/>
      <c r="J126" s="34"/>
      <c r="K126" s="34"/>
      <c r="L126" s="38"/>
      <c r="M126" s="200"/>
      <c r="N126" s="201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124</v>
      </c>
      <c r="AU126" s="11" t="s">
        <v>78</v>
      </c>
    </row>
    <row r="127" s="2" customFormat="1" ht="37.8" customHeight="1">
      <c r="A127" s="32"/>
      <c r="B127" s="33"/>
      <c r="C127" s="184" t="s">
        <v>145</v>
      </c>
      <c r="D127" s="184" t="s">
        <v>116</v>
      </c>
      <c r="E127" s="185" t="s">
        <v>146</v>
      </c>
      <c r="F127" s="186" t="s">
        <v>147</v>
      </c>
      <c r="G127" s="187" t="s">
        <v>133</v>
      </c>
      <c r="H127" s="188">
        <v>1</v>
      </c>
      <c r="I127" s="189"/>
      <c r="J127" s="190">
        <f>ROUND(I127*H127,2)</f>
        <v>0</v>
      </c>
      <c r="K127" s="186" t="s">
        <v>120</v>
      </c>
      <c r="L127" s="38"/>
      <c r="M127" s="191" t="s">
        <v>1</v>
      </c>
      <c r="N127" s="192" t="s">
        <v>43</v>
      </c>
      <c r="O127" s="85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5" t="s">
        <v>121</v>
      </c>
      <c r="AT127" s="195" t="s">
        <v>116</v>
      </c>
      <c r="AU127" s="195" t="s">
        <v>78</v>
      </c>
      <c r="AY127" s="11" t="s">
        <v>122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1" t="s">
        <v>86</v>
      </c>
      <c r="BK127" s="196">
        <f>ROUND(I127*H127,2)</f>
        <v>0</v>
      </c>
      <c r="BL127" s="11" t="s">
        <v>121</v>
      </c>
      <c r="BM127" s="195" t="s">
        <v>148</v>
      </c>
    </row>
    <row r="128" s="2" customFormat="1">
      <c r="A128" s="32"/>
      <c r="B128" s="33"/>
      <c r="C128" s="34"/>
      <c r="D128" s="197" t="s">
        <v>124</v>
      </c>
      <c r="E128" s="34"/>
      <c r="F128" s="198" t="s">
        <v>149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124</v>
      </c>
      <c r="AU128" s="11" t="s">
        <v>78</v>
      </c>
    </row>
    <row r="129" s="2" customFormat="1" ht="16.5" customHeight="1">
      <c r="A129" s="32"/>
      <c r="B129" s="33"/>
      <c r="C129" s="184" t="s">
        <v>150</v>
      </c>
      <c r="D129" s="184" t="s">
        <v>116</v>
      </c>
      <c r="E129" s="185" t="s">
        <v>151</v>
      </c>
      <c r="F129" s="186" t="s">
        <v>152</v>
      </c>
      <c r="G129" s="187" t="s">
        <v>119</v>
      </c>
      <c r="H129" s="188">
        <v>12000</v>
      </c>
      <c r="I129" s="189"/>
      <c r="J129" s="190">
        <f>ROUND(I129*H129,2)</f>
        <v>0</v>
      </c>
      <c r="K129" s="186" t="s">
        <v>120</v>
      </c>
      <c r="L129" s="38"/>
      <c r="M129" s="191" t="s">
        <v>1</v>
      </c>
      <c r="N129" s="192" t="s">
        <v>43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121</v>
      </c>
      <c r="AT129" s="195" t="s">
        <v>116</v>
      </c>
      <c r="AU129" s="195" t="s">
        <v>78</v>
      </c>
      <c r="AY129" s="11" t="s">
        <v>122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86</v>
      </c>
      <c r="BK129" s="196">
        <f>ROUND(I129*H129,2)</f>
        <v>0</v>
      </c>
      <c r="BL129" s="11" t="s">
        <v>121</v>
      </c>
      <c r="BM129" s="195" t="s">
        <v>153</v>
      </c>
    </row>
    <row r="130" s="2" customFormat="1">
      <c r="A130" s="32"/>
      <c r="B130" s="33"/>
      <c r="C130" s="34"/>
      <c r="D130" s="197" t="s">
        <v>124</v>
      </c>
      <c r="E130" s="34"/>
      <c r="F130" s="198" t="s">
        <v>154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124</v>
      </c>
      <c r="AU130" s="11" t="s">
        <v>78</v>
      </c>
    </row>
    <row r="131" s="2" customFormat="1" ht="24.15" customHeight="1">
      <c r="A131" s="32"/>
      <c r="B131" s="33"/>
      <c r="C131" s="184" t="s">
        <v>155</v>
      </c>
      <c r="D131" s="184" t="s">
        <v>116</v>
      </c>
      <c r="E131" s="185" t="s">
        <v>156</v>
      </c>
      <c r="F131" s="186" t="s">
        <v>157</v>
      </c>
      <c r="G131" s="187" t="s">
        <v>119</v>
      </c>
      <c r="H131" s="188">
        <v>20000</v>
      </c>
      <c r="I131" s="189"/>
      <c r="J131" s="190">
        <f>ROUND(I131*H131,2)</f>
        <v>0</v>
      </c>
      <c r="K131" s="186" t="s">
        <v>120</v>
      </c>
      <c r="L131" s="38"/>
      <c r="M131" s="191" t="s">
        <v>1</v>
      </c>
      <c r="N131" s="192" t="s">
        <v>43</v>
      </c>
      <c r="O131" s="85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121</v>
      </c>
      <c r="AT131" s="195" t="s">
        <v>116</v>
      </c>
      <c r="AU131" s="195" t="s">
        <v>78</v>
      </c>
      <c r="AY131" s="11" t="s">
        <v>122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1" t="s">
        <v>86</v>
      </c>
      <c r="BK131" s="196">
        <f>ROUND(I131*H131,2)</f>
        <v>0</v>
      </c>
      <c r="BL131" s="11" t="s">
        <v>121</v>
      </c>
      <c r="BM131" s="195" t="s">
        <v>158</v>
      </c>
    </row>
    <row r="132" s="2" customFormat="1">
      <c r="A132" s="32"/>
      <c r="B132" s="33"/>
      <c r="C132" s="34"/>
      <c r="D132" s="197" t="s">
        <v>124</v>
      </c>
      <c r="E132" s="34"/>
      <c r="F132" s="198" t="s">
        <v>159</v>
      </c>
      <c r="G132" s="34"/>
      <c r="H132" s="34"/>
      <c r="I132" s="199"/>
      <c r="J132" s="34"/>
      <c r="K132" s="34"/>
      <c r="L132" s="38"/>
      <c r="M132" s="200"/>
      <c r="N132" s="201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124</v>
      </c>
      <c r="AU132" s="11" t="s">
        <v>78</v>
      </c>
    </row>
    <row r="133" s="2" customFormat="1" ht="24.15" customHeight="1">
      <c r="A133" s="32"/>
      <c r="B133" s="33"/>
      <c r="C133" s="184" t="s">
        <v>160</v>
      </c>
      <c r="D133" s="184" t="s">
        <v>116</v>
      </c>
      <c r="E133" s="185" t="s">
        <v>161</v>
      </c>
      <c r="F133" s="186" t="s">
        <v>162</v>
      </c>
      <c r="G133" s="187" t="s">
        <v>119</v>
      </c>
      <c r="H133" s="188">
        <v>20000</v>
      </c>
      <c r="I133" s="189"/>
      <c r="J133" s="190">
        <f>ROUND(I133*H133,2)</f>
        <v>0</v>
      </c>
      <c r="K133" s="186" t="s">
        <v>120</v>
      </c>
      <c r="L133" s="38"/>
      <c r="M133" s="191" t="s">
        <v>1</v>
      </c>
      <c r="N133" s="192" t="s">
        <v>43</v>
      </c>
      <c r="O133" s="85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121</v>
      </c>
      <c r="AT133" s="195" t="s">
        <v>116</v>
      </c>
      <c r="AU133" s="195" t="s">
        <v>78</v>
      </c>
      <c r="AY133" s="11" t="s">
        <v>122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1" t="s">
        <v>86</v>
      </c>
      <c r="BK133" s="196">
        <f>ROUND(I133*H133,2)</f>
        <v>0</v>
      </c>
      <c r="BL133" s="11" t="s">
        <v>121</v>
      </c>
      <c r="BM133" s="195" t="s">
        <v>163</v>
      </c>
    </row>
    <row r="134" s="2" customFormat="1">
      <c r="A134" s="32"/>
      <c r="B134" s="33"/>
      <c r="C134" s="34"/>
      <c r="D134" s="197" t="s">
        <v>124</v>
      </c>
      <c r="E134" s="34"/>
      <c r="F134" s="198" t="s">
        <v>164</v>
      </c>
      <c r="G134" s="34"/>
      <c r="H134" s="34"/>
      <c r="I134" s="199"/>
      <c r="J134" s="34"/>
      <c r="K134" s="34"/>
      <c r="L134" s="38"/>
      <c r="M134" s="200"/>
      <c r="N134" s="201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124</v>
      </c>
      <c r="AU134" s="11" t="s">
        <v>78</v>
      </c>
    </row>
    <row r="135" s="2" customFormat="1" ht="24.15" customHeight="1">
      <c r="A135" s="32"/>
      <c r="B135" s="33"/>
      <c r="C135" s="184" t="s">
        <v>165</v>
      </c>
      <c r="D135" s="184" t="s">
        <v>116</v>
      </c>
      <c r="E135" s="185" t="s">
        <v>166</v>
      </c>
      <c r="F135" s="186" t="s">
        <v>167</v>
      </c>
      <c r="G135" s="187" t="s">
        <v>119</v>
      </c>
      <c r="H135" s="188">
        <v>20000</v>
      </c>
      <c r="I135" s="189"/>
      <c r="J135" s="190">
        <f>ROUND(I135*H135,2)</f>
        <v>0</v>
      </c>
      <c r="K135" s="186" t="s">
        <v>120</v>
      </c>
      <c r="L135" s="38"/>
      <c r="M135" s="191" t="s">
        <v>1</v>
      </c>
      <c r="N135" s="192" t="s">
        <v>43</v>
      </c>
      <c r="O135" s="85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121</v>
      </c>
      <c r="AT135" s="195" t="s">
        <v>116</v>
      </c>
      <c r="AU135" s="195" t="s">
        <v>78</v>
      </c>
      <c r="AY135" s="11" t="s">
        <v>122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1" t="s">
        <v>86</v>
      </c>
      <c r="BK135" s="196">
        <f>ROUND(I135*H135,2)</f>
        <v>0</v>
      </c>
      <c r="BL135" s="11" t="s">
        <v>121</v>
      </c>
      <c r="BM135" s="195" t="s">
        <v>168</v>
      </c>
    </row>
    <row r="136" s="2" customFormat="1">
      <c r="A136" s="32"/>
      <c r="B136" s="33"/>
      <c r="C136" s="34"/>
      <c r="D136" s="197" t="s">
        <v>124</v>
      </c>
      <c r="E136" s="34"/>
      <c r="F136" s="198" t="s">
        <v>169</v>
      </c>
      <c r="G136" s="34"/>
      <c r="H136" s="34"/>
      <c r="I136" s="199"/>
      <c r="J136" s="34"/>
      <c r="K136" s="34"/>
      <c r="L136" s="38"/>
      <c r="M136" s="200"/>
      <c r="N136" s="201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124</v>
      </c>
      <c r="AU136" s="11" t="s">
        <v>78</v>
      </c>
    </row>
    <row r="137" s="2" customFormat="1" ht="24.15" customHeight="1">
      <c r="A137" s="32"/>
      <c r="B137" s="33"/>
      <c r="C137" s="184" t="s">
        <v>170</v>
      </c>
      <c r="D137" s="184" t="s">
        <v>116</v>
      </c>
      <c r="E137" s="185" t="s">
        <v>171</v>
      </c>
      <c r="F137" s="186" t="s">
        <v>172</v>
      </c>
      <c r="G137" s="187" t="s">
        <v>119</v>
      </c>
      <c r="H137" s="188">
        <v>20000</v>
      </c>
      <c r="I137" s="189"/>
      <c r="J137" s="190">
        <f>ROUND(I137*H137,2)</f>
        <v>0</v>
      </c>
      <c r="K137" s="186" t="s">
        <v>120</v>
      </c>
      <c r="L137" s="38"/>
      <c r="M137" s="191" t="s">
        <v>1</v>
      </c>
      <c r="N137" s="192" t="s">
        <v>43</v>
      </c>
      <c r="O137" s="85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121</v>
      </c>
      <c r="AT137" s="195" t="s">
        <v>116</v>
      </c>
      <c r="AU137" s="195" t="s">
        <v>78</v>
      </c>
      <c r="AY137" s="11" t="s">
        <v>122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1" t="s">
        <v>86</v>
      </c>
      <c r="BK137" s="196">
        <f>ROUND(I137*H137,2)</f>
        <v>0</v>
      </c>
      <c r="BL137" s="11" t="s">
        <v>121</v>
      </c>
      <c r="BM137" s="195" t="s">
        <v>173</v>
      </c>
    </row>
    <row r="138" s="2" customFormat="1">
      <c r="A138" s="32"/>
      <c r="B138" s="33"/>
      <c r="C138" s="34"/>
      <c r="D138" s="197" t="s">
        <v>124</v>
      </c>
      <c r="E138" s="34"/>
      <c r="F138" s="198" t="s">
        <v>174</v>
      </c>
      <c r="G138" s="34"/>
      <c r="H138" s="34"/>
      <c r="I138" s="199"/>
      <c r="J138" s="34"/>
      <c r="K138" s="34"/>
      <c r="L138" s="38"/>
      <c r="M138" s="200"/>
      <c r="N138" s="201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124</v>
      </c>
      <c r="AU138" s="11" t="s">
        <v>78</v>
      </c>
    </row>
    <row r="139" s="2" customFormat="1" ht="21.75" customHeight="1">
      <c r="A139" s="32"/>
      <c r="B139" s="33"/>
      <c r="C139" s="184" t="s">
        <v>8</v>
      </c>
      <c r="D139" s="184" t="s">
        <v>116</v>
      </c>
      <c r="E139" s="185" t="s">
        <v>175</v>
      </c>
      <c r="F139" s="186" t="s">
        <v>176</v>
      </c>
      <c r="G139" s="187" t="s">
        <v>177</v>
      </c>
      <c r="H139" s="188">
        <v>100</v>
      </c>
      <c r="I139" s="189"/>
      <c r="J139" s="190">
        <f>ROUND(I139*H139,2)</f>
        <v>0</v>
      </c>
      <c r="K139" s="186" t="s">
        <v>120</v>
      </c>
      <c r="L139" s="38"/>
      <c r="M139" s="191" t="s">
        <v>1</v>
      </c>
      <c r="N139" s="192" t="s">
        <v>43</v>
      </c>
      <c r="O139" s="85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121</v>
      </c>
      <c r="AT139" s="195" t="s">
        <v>116</v>
      </c>
      <c r="AU139" s="195" t="s">
        <v>78</v>
      </c>
      <c r="AY139" s="11" t="s">
        <v>122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1" t="s">
        <v>86</v>
      </c>
      <c r="BK139" s="196">
        <f>ROUND(I139*H139,2)</f>
        <v>0</v>
      </c>
      <c r="BL139" s="11" t="s">
        <v>121</v>
      </c>
      <c r="BM139" s="195" t="s">
        <v>178</v>
      </c>
    </row>
    <row r="140" s="2" customFormat="1">
      <c r="A140" s="32"/>
      <c r="B140" s="33"/>
      <c r="C140" s="34"/>
      <c r="D140" s="197" t="s">
        <v>124</v>
      </c>
      <c r="E140" s="34"/>
      <c r="F140" s="198" t="s">
        <v>179</v>
      </c>
      <c r="G140" s="34"/>
      <c r="H140" s="34"/>
      <c r="I140" s="199"/>
      <c r="J140" s="34"/>
      <c r="K140" s="34"/>
      <c r="L140" s="38"/>
      <c r="M140" s="200"/>
      <c r="N140" s="201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124</v>
      </c>
      <c r="AU140" s="11" t="s">
        <v>78</v>
      </c>
    </row>
    <row r="141" s="2" customFormat="1" ht="21.75" customHeight="1">
      <c r="A141" s="32"/>
      <c r="B141" s="33"/>
      <c r="C141" s="184" t="s">
        <v>180</v>
      </c>
      <c r="D141" s="184" t="s">
        <v>116</v>
      </c>
      <c r="E141" s="185" t="s">
        <v>181</v>
      </c>
      <c r="F141" s="186" t="s">
        <v>182</v>
      </c>
      <c r="G141" s="187" t="s">
        <v>177</v>
      </c>
      <c r="H141" s="188">
        <v>100</v>
      </c>
      <c r="I141" s="189"/>
      <c r="J141" s="190">
        <f>ROUND(I141*H141,2)</f>
        <v>0</v>
      </c>
      <c r="K141" s="186" t="s">
        <v>120</v>
      </c>
      <c r="L141" s="38"/>
      <c r="M141" s="191" t="s">
        <v>1</v>
      </c>
      <c r="N141" s="192" t="s">
        <v>43</v>
      </c>
      <c r="O141" s="85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121</v>
      </c>
      <c r="AT141" s="195" t="s">
        <v>116</v>
      </c>
      <c r="AU141" s="195" t="s">
        <v>78</v>
      </c>
      <c r="AY141" s="11" t="s">
        <v>122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1" t="s">
        <v>86</v>
      </c>
      <c r="BK141" s="196">
        <f>ROUND(I141*H141,2)</f>
        <v>0</v>
      </c>
      <c r="BL141" s="11" t="s">
        <v>121</v>
      </c>
      <c r="BM141" s="195" t="s">
        <v>183</v>
      </c>
    </row>
    <row r="142" s="2" customFormat="1">
      <c r="A142" s="32"/>
      <c r="B142" s="33"/>
      <c r="C142" s="34"/>
      <c r="D142" s="197" t="s">
        <v>124</v>
      </c>
      <c r="E142" s="34"/>
      <c r="F142" s="198" t="s">
        <v>184</v>
      </c>
      <c r="G142" s="34"/>
      <c r="H142" s="34"/>
      <c r="I142" s="199"/>
      <c r="J142" s="34"/>
      <c r="K142" s="34"/>
      <c r="L142" s="38"/>
      <c r="M142" s="200"/>
      <c r="N142" s="201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124</v>
      </c>
      <c r="AU142" s="11" t="s">
        <v>78</v>
      </c>
    </row>
    <row r="143" s="2" customFormat="1" ht="24.15" customHeight="1">
      <c r="A143" s="32"/>
      <c r="B143" s="33"/>
      <c r="C143" s="184" t="s">
        <v>185</v>
      </c>
      <c r="D143" s="184" t="s">
        <v>116</v>
      </c>
      <c r="E143" s="185" t="s">
        <v>186</v>
      </c>
      <c r="F143" s="186" t="s">
        <v>187</v>
      </c>
      <c r="G143" s="187" t="s">
        <v>188</v>
      </c>
      <c r="H143" s="188">
        <v>1700</v>
      </c>
      <c r="I143" s="189"/>
      <c r="J143" s="190">
        <f>ROUND(I143*H143,2)</f>
        <v>0</v>
      </c>
      <c r="K143" s="186" t="s">
        <v>120</v>
      </c>
      <c r="L143" s="38"/>
      <c r="M143" s="191" t="s">
        <v>1</v>
      </c>
      <c r="N143" s="192" t="s">
        <v>43</v>
      </c>
      <c r="O143" s="85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5" t="s">
        <v>121</v>
      </c>
      <c r="AT143" s="195" t="s">
        <v>116</v>
      </c>
      <c r="AU143" s="195" t="s">
        <v>78</v>
      </c>
      <c r="AY143" s="11" t="s">
        <v>122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1" t="s">
        <v>86</v>
      </c>
      <c r="BK143" s="196">
        <f>ROUND(I143*H143,2)</f>
        <v>0</v>
      </c>
      <c r="BL143" s="11" t="s">
        <v>121</v>
      </c>
      <c r="BM143" s="195" t="s">
        <v>189</v>
      </c>
    </row>
    <row r="144" s="2" customFormat="1">
      <c r="A144" s="32"/>
      <c r="B144" s="33"/>
      <c r="C144" s="34"/>
      <c r="D144" s="197" t="s">
        <v>124</v>
      </c>
      <c r="E144" s="34"/>
      <c r="F144" s="198" t="s">
        <v>190</v>
      </c>
      <c r="G144" s="34"/>
      <c r="H144" s="34"/>
      <c r="I144" s="199"/>
      <c r="J144" s="34"/>
      <c r="K144" s="34"/>
      <c r="L144" s="38"/>
      <c r="M144" s="200"/>
      <c r="N144" s="201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124</v>
      </c>
      <c r="AU144" s="11" t="s">
        <v>78</v>
      </c>
    </row>
    <row r="145" s="2" customFormat="1">
      <c r="A145" s="32"/>
      <c r="B145" s="33"/>
      <c r="C145" s="34"/>
      <c r="D145" s="197" t="s">
        <v>191</v>
      </c>
      <c r="E145" s="34"/>
      <c r="F145" s="202" t="s">
        <v>192</v>
      </c>
      <c r="G145" s="34"/>
      <c r="H145" s="34"/>
      <c r="I145" s="199"/>
      <c r="J145" s="34"/>
      <c r="K145" s="34"/>
      <c r="L145" s="38"/>
      <c r="M145" s="200"/>
      <c r="N145" s="201"/>
      <c r="O145" s="85"/>
      <c r="P145" s="85"/>
      <c r="Q145" s="85"/>
      <c r="R145" s="85"/>
      <c r="S145" s="85"/>
      <c r="T145" s="86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1" t="s">
        <v>191</v>
      </c>
      <c r="AU145" s="11" t="s">
        <v>78</v>
      </c>
    </row>
    <row r="146" s="2" customFormat="1" ht="24.15" customHeight="1">
      <c r="A146" s="32"/>
      <c r="B146" s="33"/>
      <c r="C146" s="184" t="s">
        <v>193</v>
      </c>
      <c r="D146" s="184" t="s">
        <v>116</v>
      </c>
      <c r="E146" s="185" t="s">
        <v>194</v>
      </c>
      <c r="F146" s="186" t="s">
        <v>195</v>
      </c>
      <c r="G146" s="187" t="s">
        <v>188</v>
      </c>
      <c r="H146" s="188">
        <v>1700</v>
      </c>
      <c r="I146" s="189"/>
      <c r="J146" s="190">
        <f>ROUND(I146*H146,2)</f>
        <v>0</v>
      </c>
      <c r="K146" s="186" t="s">
        <v>120</v>
      </c>
      <c r="L146" s="38"/>
      <c r="M146" s="191" t="s">
        <v>1</v>
      </c>
      <c r="N146" s="192" t="s">
        <v>43</v>
      </c>
      <c r="O146" s="85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5" t="s">
        <v>121</v>
      </c>
      <c r="AT146" s="195" t="s">
        <v>116</v>
      </c>
      <c r="AU146" s="195" t="s">
        <v>78</v>
      </c>
      <c r="AY146" s="11" t="s">
        <v>122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1" t="s">
        <v>86</v>
      </c>
      <c r="BK146" s="196">
        <f>ROUND(I146*H146,2)</f>
        <v>0</v>
      </c>
      <c r="BL146" s="11" t="s">
        <v>121</v>
      </c>
      <c r="BM146" s="195" t="s">
        <v>196</v>
      </c>
    </row>
    <row r="147" s="2" customFormat="1">
      <c r="A147" s="32"/>
      <c r="B147" s="33"/>
      <c r="C147" s="34"/>
      <c r="D147" s="197" t="s">
        <v>124</v>
      </c>
      <c r="E147" s="34"/>
      <c r="F147" s="198" t="s">
        <v>197</v>
      </c>
      <c r="G147" s="34"/>
      <c r="H147" s="34"/>
      <c r="I147" s="199"/>
      <c r="J147" s="34"/>
      <c r="K147" s="34"/>
      <c r="L147" s="38"/>
      <c r="M147" s="200"/>
      <c r="N147" s="201"/>
      <c r="O147" s="85"/>
      <c r="P147" s="85"/>
      <c r="Q147" s="85"/>
      <c r="R147" s="85"/>
      <c r="S147" s="85"/>
      <c r="T147" s="86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1" t="s">
        <v>124</v>
      </c>
      <c r="AU147" s="11" t="s">
        <v>78</v>
      </c>
    </row>
    <row r="148" s="2" customFormat="1">
      <c r="A148" s="32"/>
      <c r="B148" s="33"/>
      <c r="C148" s="34"/>
      <c r="D148" s="197" t="s">
        <v>191</v>
      </c>
      <c r="E148" s="34"/>
      <c r="F148" s="202" t="s">
        <v>198</v>
      </c>
      <c r="G148" s="34"/>
      <c r="H148" s="34"/>
      <c r="I148" s="199"/>
      <c r="J148" s="34"/>
      <c r="K148" s="34"/>
      <c r="L148" s="38"/>
      <c r="M148" s="200"/>
      <c r="N148" s="201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191</v>
      </c>
      <c r="AU148" s="11" t="s">
        <v>78</v>
      </c>
    </row>
    <row r="149" s="2" customFormat="1" ht="24.15" customHeight="1">
      <c r="A149" s="32"/>
      <c r="B149" s="33"/>
      <c r="C149" s="184" t="s">
        <v>199</v>
      </c>
      <c r="D149" s="184" t="s">
        <v>116</v>
      </c>
      <c r="E149" s="185" t="s">
        <v>200</v>
      </c>
      <c r="F149" s="186" t="s">
        <v>201</v>
      </c>
      <c r="G149" s="187" t="s">
        <v>188</v>
      </c>
      <c r="H149" s="188">
        <v>800</v>
      </c>
      <c r="I149" s="189"/>
      <c r="J149" s="190">
        <f>ROUND(I149*H149,2)</f>
        <v>0</v>
      </c>
      <c r="K149" s="186" t="s">
        <v>120</v>
      </c>
      <c r="L149" s="38"/>
      <c r="M149" s="191" t="s">
        <v>1</v>
      </c>
      <c r="N149" s="192" t="s">
        <v>43</v>
      </c>
      <c r="O149" s="85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121</v>
      </c>
      <c r="AT149" s="195" t="s">
        <v>116</v>
      </c>
      <c r="AU149" s="195" t="s">
        <v>78</v>
      </c>
      <c r="AY149" s="11" t="s">
        <v>122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1" t="s">
        <v>86</v>
      </c>
      <c r="BK149" s="196">
        <f>ROUND(I149*H149,2)</f>
        <v>0</v>
      </c>
      <c r="BL149" s="11" t="s">
        <v>121</v>
      </c>
      <c r="BM149" s="195" t="s">
        <v>202</v>
      </c>
    </row>
    <row r="150" s="2" customFormat="1">
      <c r="A150" s="32"/>
      <c r="B150" s="33"/>
      <c r="C150" s="34"/>
      <c r="D150" s="197" t="s">
        <v>124</v>
      </c>
      <c r="E150" s="34"/>
      <c r="F150" s="198" t="s">
        <v>203</v>
      </c>
      <c r="G150" s="34"/>
      <c r="H150" s="34"/>
      <c r="I150" s="199"/>
      <c r="J150" s="34"/>
      <c r="K150" s="34"/>
      <c r="L150" s="38"/>
      <c r="M150" s="200"/>
      <c r="N150" s="201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124</v>
      </c>
      <c r="AU150" s="11" t="s">
        <v>78</v>
      </c>
    </row>
    <row r="151" s="2" customFormat="1">
      <c r="A151" s="32"/>
      <c r="B151" s="33"/>
      <c r="C151" s="34"/>
      <c r="D151" s="197" t="s">
        <v>191</v>
      </c>
      <c r="E151" s="34"/>
      <c r="F151" s="202" t="s">
        <v>204</v>
      </c>
      <c r="G151" s="34"/>
      <c r="H151" s="34"/>
      <c r="I151" s="199"/>
      <c r="J151" s="34"/>
      <c r="K151" s="34"/>
      <c r="L151" s="38"/>
      <c r="M151" s="200"/>
      <c r="N151" s="201"/>
      <c r="O151" s="85"/>
      <c r="P151" s="85"/>
      <c r="Q151" s="85"/>
      <c r="R151" s="85"/>
      <c r="S151" s="85"/>
      <c r="T151" s="86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191</v>
      </c>
      <c r="AU151" s="11" t="s">
        <v>78</v>
      </c>
    </row>
    <row r="152" s="2" customFormat="1" ht="24.15" customHeight="1">
      <c r="A152" s="32"/>
      <c r="B152" s="33"/>
      <c r="C152" s="184" t="s">
        <v>205</v>
      </c>
      <c r="D152" s="184" t="s">
        <v>116</v>
      </c>
      <c r="E152" s="185" t="s">
        <v>206</v>
      </c>
      <c r="F152" s="186" t="s">
        <v>207</v>
      </c>
      <c r="G152" s="187" t="s">
        <v>188</v>
      </c>
      <c r="H152" s="188">
        <v>100</v>
      </c>
      <c r="I152" s="189"/>
      <c r="J152" s="190">
        <f>ROUND(I152*H152,2)</f>
        <v>0</v>
      </c>
      <c r="K152" s="186" t="s">
        <v>120</v>
      </c>
      <c r="L152" s="38"/>
      <c r="M152" s="191" t="s">
        <v>1</v>
      </c>
      <c r="N152" s="192" t="s">
        <v>43</v>
      </c>
      <c r="O152" s="85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5" t="s">
        <v>121</v>
      </c>
      <c r="AT152" s="195" t="s">
        <v>116</v>
      </c>
      <c r="AU152" s="195" t="s">
        <v>78</v>
      </c>
      <c r="AY152" s="11" t="s">
        <v>122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1" t="s">
        <v>86</v>
      </c>
      <c r="BK152" s="196">
        <f>ROUND(I152*H152,2)</f>
        <v>0</v>
      </c>
      <c r="BL152" s="11" t="s">
        <v>121</v>
      </c>
      <c r="BM152" s="195" t="s">
        <v>208</v>
      </c>
    </row>
    <row r="153" s="2" customFormat="1">
      <c r="A153" s="32"/>
      <c r="B153" s="33"/>
      <c r="C153" s="34"/>
      <c r="D153" s="197" t="s">
        <v>124</v>
      </c>
      <c r="E153" s="34"/>
      <c r="F153" s="198" t="s">
        <v>209</v>
      </c>
      <c r="G153" s="34"/>
      <c r="H153" s="34"/>
      <c r="I153" s="199"/>
      <c r="J153" s="34"/>
      <c r="K153" s="34"/>
      <c r="L153" s="38"/>
      <c r="M153" s="200"/>
      <c r="N153" s="201"/>
      <c r="O153" s="85"/>
      <c r="P153" s="85"/>
      <c r="Q153" s="85"/>
      <c r="R153" s="85"/>
      <c r="S153" s="85"/>
      <c r="T153" s="86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124</v>
      </c>
      <c r="AU153" s="11" t="s">
        <v>78</v>
      </c>
    </row>
    <row r="154" s="2" customFormat="1">
      <c r="A154" s="32"/>
      <c r="B154" s="33"/>
      <c r="C154" s="34"/>
      <c r="D154" s="197" t="s">
        <v>191</v>
      </c>
      <c r="E154" s="34"/>
      <c r="F154" s="202" t="s">
        <v>210</v>
      </c>
      <c r="G154" s="34"/>
      <c r="H154" s="34"/>
      <c r="I154" s="199"/>
      <c r="J154" s="34"/>
      <c r="K154" s="34"/>
      <c r="L154" s="38"/>
      <c r="M154" s="200"/>
      <c r="N154" s="201"/>
      <c r="O154" s="85"/>
      <c r="P154" s="85"/>
      <c r="Q154" s="85"/>
      <c r="R154" s="85"/>
      <c r="S154" s="85"/>
      <c r="T154" s="8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191</v>
      </c>
      <c r="AU154" s="11" t="s">
        <v>78</v>
      </c>
    </row>
    <row r="155" s="2" customFormat="1" ht="24.15" customHeight="1">
      <c r="A155" s="32"/>
      <c r="B155" s="33"/>
      <c r="C155" s="184" t="s">
        <v>211</v>
      </c>
      <c r="D155" s="184" t="s">
        <v>116</v>
      </c>
      <c r="E155" s="185" t="s">
        <v>212</v>
      </c>
      <c r="F155" s="186" t="s">
        <v>213</v>
      </c>
      <c r="G155" s="187" t="s">
        <v>188</v>
      </c>
      <c r="H155" s="188">
        <v>20</v>
      </c>
      <c r="I155" s="189"/>
      <c r="J155" s="190">
        <f>ROUND(I155*H155,2)</f>
        <v>0</v>
      </c>
      <c r="K155" s="186" t="s">
        <v>120</v>
      </c>
      <c r="L155" s="38"/>
      <c r="M155" s="191" t="s">
        <v>1</v>
      </c>
      <c r="N155" s="192" t="s">
        <v>43</v>
      </c>
      <c r="O155" s="85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121</v>
      </c>
      <c r="AT155" s="195" t="s">
        <v>116</v>
      </c>
      <c r="AU155" s="195" t="s">
        <v>78</v>
      </c>
      <c r="AY155" s="11" t="s">
        <v>122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1" t="s">
        <v>86</v>
      </c>
      <c r="BK155" s="196">
        <f>ROUND(I155*H155,2)</f>
        <v>0</v>
      </c>
      <c r="BL155" s="11" t="s">
        <v>121</v>
      </c>
      <c r="BM155" s="195" t="s">
        <v>214</v>
      </c>
    </row>
    <row r="156" s="2" customFormat="1">
      <c r="A156" s="32"/>
      <c r="B156" s="33"/>
      <c r="C156" s="34"/>
      <c r="D156" s="197" t="s">
        <v>124</v>
      </c>
      <c r="E156" s="34"/>
      <c r="F156" s="198" t="s">
        <v>215</v>
      </c>
      <c r="G156" s="34"/>
      <c r="H156" s="34"/>
      <c r="I156" s="199"/>
      <c r="J156" s="34"/>
      <c r="K156" s="34"/>
      <c r="L156" s="38"/>
      <c r="M156" s="200"/>
      <c r="N156" s="201"/>
      <c r="O156" s="85"/>
      <c r="P156" s="85"/>
      <c r="Q156" s="85"/>
      <c r="R156" s="85"/>
      <c r="S156" s="85"/>
      <c r="T156" s="86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124</v>
      </c>
      <c r="AU156" s="11" t="s">
        <v>78</v>
      </c>
    </row>
    <row r="157" s="2" customFormat="1">
      <c r="A157" s="32"/>
      <c r="B157" s="33"/>
      <c r="C157" s="34"/>
      <c r="D157" s="197" t="s">
        <v>191</v>
      </c>
      <c r="E157" s="34"/>
      <c r="F157" s="202" t="s">
        <v>216</v>
      </c>
      <c r="G157" s="34"/>
      <c r="H157" s="34"/>
      <c r="I157" s="199"/>
      <c r="J157" s="34"/>
      <c r="K157" s="34"/>
      <c r="L157" s="38"/>
      <c r="M157" s="200"/>
      <c r="N157" s="201"/>
      <c r="O157" s="85"/>
      <c r="P157" s="85"/>
      <c r="Q157" s="85"/>
      <c r="R157" s="85"/>
      <c r="S157" s="85"/>
      <c r="T157" s="8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191</v>
      </c>
      <c r="AU157" s="11" t="s">
        <v>78</v>
      </c>
    </row>
    <row r="158" s="2" customFormat="1" ht="24.15" customHeight="1">
      <c r="A158" s="32"/>
      <c r="B158" s="33"/>
      <c r="C158" s="184" t="s">
        <v>217</v>
      </c>
      <c r="D158" s="184" t="s">
        <v>116</v>
      </c>
      <c r="E158" s="185" t="s">
        <v>218</v>
      </c>
      <c r="F158" s="186" t="s">
        <v>219</v>
      </c>
      <c r="G158" s="187" t="s">
        <v>188</v>
      </c>
      <c r="H158" s="188">
        <v>30</v>
      </c>
      <c r="I158" s="189"/>
      <c r="J158" s="190">
        <f>ROUND(I158*H158,2)</f>
        <v>0</v>
      </c>
      <c r="K158" s="186" t="s">
        <v>120</v>
      </c>
      <c r="L158" s="38"/>
      <c r="M158" s="191" t="s">
        <v>1</v>
      </c>
      <c r="N158" s="192" t="s">
        <v>43</v>
      </c>
      <c r="O158" s="85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5" t="s">
        <v>121</v>
      </c>
      <c r="AT158" s="195" t="s">
        <v>116</v>
      </c>
      <c r="AU158" s="195" t="s">
        <v>78</v>
      </c>
      <c r="AY158" s="11" t="s">
        <v>122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1" t="s">
        <v>86</v>
      </c>
      <c r="BK158" s="196">
        <f>ROUND(I158*H158,2)</f>
        <v>0</v>
      </c>
      <c r="BL158" s="11" t="s">
        <v>121</v>
      </c>
      <c r="BM158" s="195" t="s">
        <v>220</v>
      </c>
    </row>
    <row r="159" s="2" customFormat="1">
      <c r="A159" s="32"/>
      <c r="B159" s="33"/>
      <c r="C159" s="34"/>
      <c r="D159" s="197" t="s">
        <v>124</v>
      </c>
      <c r="E159" s="34"/>
      <c r="F159" s="198" t="s">
        <v>221</v>
      </c>
      <c r="G159" s="34"/>
      <c r="H159" s="34"/>
      <c r="I159" s="199"/>
      <c r="J159" s="34"/>
      <c r="K159" s="34"/>
      <c r="L159" s="38"/>
      <c r="M159" s="200"/>
      <c r="N159" s="201"/>
      <c r="O159" s="85"/>
      <c r="P159" s="85"/>
      <c r="Q159" s="85"/>
      <c r="R159" s="85"/>
      <c r="S159" s="85"/>
      <c r="T159" s="86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124</v>
      </c>
      <c r="AU159" s="11" t="s">
        <v>78</v>
      </c>
    </row>
    <row r="160" s="2" customFormat="1">
      <c r="A160" s="32"/>
      <c r="B160" s="33"/>
      <c r="C160" s="34"/>
      <c r="D160" s="197" t="s">
        <v>191</v>
      </c>
      <c r="E160" s="34"/>
      <c r="F160" s="202" t="s">
        <v>222</v>
      </c>
      <c r="G160" s="34"/>
      <c r="H160" s="34"/>
      <c r="I160" s="199"/>
      <c r="J160" s="34"/>
      <c r="K160" s="34"/>
      <c r="L160" s="38"/>
      <c r="M160" s="200"/>
      <c r="N160" s="201"/>
      <c r="O160" s="85"/>
      <c r="P160" s="85"/>
      <c r="Q160" s="85"/>
      <c r="R160" s="85"/>
      <c r="S160" s="85"/>
      <c r="T160" s="86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1" t="s">
        <v>191</v>
      </c>
      <c r="AU160" s="11" t="s">
        <v>78</v>
      </c>
    </row>
    <row r="161" s="2" customFormat="1" ht="24.15" customHeight="1">
      <c r="A161" s="32"/>
      <c r="B161" s="33"/>
      <c r="C161" s="184" t="s">
        <v>223</v>
      </c>
      <c r="D161" s="184" t="s">
        <v>116</v>
      </c>
      <c r="E161" s="185" t="s">
        <v>224</v>
      </c>
      <c r="F161" s="186" t="s">
        <v>225</v>
      </c>
      <c r="G161" s="187" t="s">
        <v>188</v>
      </c>
      <c r="H161" s="188">
        <v>1700</v>
      </c>
      <c r="I161" s="189"/>
      <c r="J161" s="190">
        <f>ROUND(I161*H161,2)</f>
        <v>0</v>
      </c>
      <c r="K161" s="186" t="s">
        <v>120</v>
      </c>
      <c r="L161" s="38"/>
      <c r="M161" s="191" t="s">
        <v>1</v>
      </c>
      <c r="N161" s="192" t="s">
        <v>43</v>
      </c>
      <c r="O161" s="85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121</v>
      </c>
      <c r="AT161" s="195" t="s">
        <v>116</v>
      </c>
      <c r="AU161" s="195" t="s">
        <v>78</v>
      </c>
      <c r="AY161" s="11" t="s">
        <v>122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1" t="s">
        <v>86</v>
      </c>
      <c r="BK161" s="196">
        <f>ROUND(I161*H161,2)</f>
        <v>0</v>
      </c>
      <c r="BL161" s="11" t="s">
        <v>121</v>
      </c>
      <c r="BM161" s="195" t="s">
        <v>226</v>
      </c>
    </row>
    <row r="162" s="2" customFormat="1">
      <c r="A162" s="32"/>
      <c r="B162" s="33"/>
      <c r="C162" s="34"/>
      <c r="D162" s="197" t="s">
        <v>124</v>
      </c>
      <c r="E162" s="34"/>
      <c r="F162" s="198" t="s">
        <v>227</v>
      </c>
      <c r="G162" s="34"/>
      <c r="H162" s="34"/>
      <c r="I162" s="199"/>
      <c r="J162" s="34"/>
      <c r="K162" s="34"/>
      <c r="L162" s="38"/>
      <c r="M162" s="200"/>
      <c r="N162" s="201"/>
      <c r="O162" s="85"/>
      <c r="P162" s="85"/>
      <c r="Q162" s="85"/>
      <c r="R162" s="85"/>
      <c r="S162" s="85"/>
      <c r="T162" s="86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1" t="s">
        <v>124</v>
      </c>
      <c r="AU162" s="11" t="s">
        <v>78</v>
      </c>
    </row>
    <row r="163" s="2" customFormat="1">
      <c r="A163" s="32"/>
      <c r="B163" s="33"/>
      <c r="C163" s="34"/>
      <c r="D163" s="197" t="s">
        <v>191</v>
      </c>
      <c r="E163" s="34"/>
      <c r="F163" s="202" t="s">
        <v>192</v>
      </c>
      <c r="G163" s="34"/>
      <c r="H163" s="34"/>
      <c r="I163" s="199"/>
      <c r="J163" s="34"/>
      <c r="K163" s="34"/>
      <c r="L163" s="38"/>
      <c r="M163" s="200"/>
      <c r="N163" s="201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191</v>
      </c>
      <c r="AU163" s="11" t="s">
        <v>78</v>
      </c>
    </row>
    <row r="164" s="2" customFormat="1" ht="24.15" customHeight="1">
      <c r="A164" s="32"/>
      <c r="B164" s="33"/>
      <c r="C164" s="184" t="s">
        <v>7</v>
      </c>
      <c r="D164" s="184" t="s">
        <v>116</v>
      </c>
      <c r="E164" s="185" t="s">
        <v>228</v>
      </c>
      <c r="F164" s="186" t="s">
        <v>229</v>
      </c>
      <c r="G164" s="187" t="s">
        <v>188</v>
      </c>
      <c r="H164" s="188">
        <v>1700</v>
      </c>
      <c r="I164" s="189"/>
      <c r="J164" s="190">
        <f>ROUND(I164*H164,2)</f>
        <v>0</v>
      </c>
      <c r="K164" s="186" t="s">
        <v>120</v>
      </c>
      <c r="L164" s="38"/>
      <c r="M164" s="191" t="s">
        <v>1</v>
      </c>
      <c r="N164" s="192" t="s">
        <v>43</v>
      </c>
      <c r="O164" s="85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5" t="s">
        <v>121</v>
      </c>
      <c r="AT164" s="195" t="s">
        <v>116</v>
      </c>
      <c r="AU164" s="195" t="s">
        <v>78</v>
      </c>
      <c r="AY164" s="11" t="s">
        <v>122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1" t="s">
        <v>86</v>
      </c>
      <c r="BK164" s="196">
        <f>ROUND(I164*H164,2)</f>
        <v>0</v>
      </c>
      <c r="BL164" s="11" t="s">
        <v>121</v>
      </c>
      <c r="BM164" s="195" t="s">
        <v>230</v>
      </c>
    </row>
    <row r="165" s="2" customFormat="1">
      <c r="A165" s="32"/>
      <c r="B165" s="33"/>
      <c r="C165" s="34"/>
      <c r="D165" s="197" t="s">
        <v>124</v>
      </c>
      <c r="E165" s="34"/>
      <c r="F165" s="198" t="s">
        <v>231</v>
      </c>
      <c r="G165" s="34"/>
      <c r="H165" s="34"/>
      <c r="I165" s="199"/>
      <c r="J165" s="34"/>
      <c r="K165" s="34"/>
      <c r="L165" s="38"/>
      <c r="M165" s="200"/>
      <c r="N165" s="201"/>
      <c r="O165" s="85"/>
      <c r="P165" s="85"/>
      <c r="Q165" s="85"/>
      <c r="R165" s="85"/>
      <c r="S165" s="85"/>
      <c r="T165" s="86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124</v>
      </c>
      <c r="AU165" s="11" t="s">
        <v>78</v>
      </c>
    </row>
    <row r="166" s="2" customFormat="1">
      <c r="A166" s="32"/>
      <c r="B166" s="33"/>
      <c r="C166" s="34"/>
      <c r="D166" s="197" t="s">
        <v>191</v>
      </c>
      <c r="E166" s="34"/>
      <c r="F166" s="202" t="s">
        <v>198</v>
      </c>
      <c r="G166" s="34"/>
      <c r="H166" s="34"/>
      <c r="I166" s="199"/>
      <c r="J166" s="34"/>
      <c r="K166" s="34"/>
      <c r="L166" s="38"/>
      <c r="M166" s="200"/>
      <c r="N166" s="201"/>
      <c r="O166" s="85"/>
      <c r="P166" s="85"/>
      <c r="Q166" s="85"/>
      <c r="R166" s="85"/>
      <c r="S166" s="85"/>
      <c r="T166" s="86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1" t="s">
        <v>191</v>
      </c>
      <c r="AU166" s="11" t="s">
        <v>78</v>
      </c>
    </row>
    <row r="167" s="2" customFormat="1" ht="24.15" customHeight="1">
      <c r="A167" s="32"/>
      <c r="B167" s="33"/>
      <c r="C167" s="184" t="s">
        <v>232</v>
      </c>
      <c r="D167" s="184" t="s">
        <v>116</v>
      </c>
      <c r="E167" s="185" t="s">
        <v>233</v>
      </c>
      <c r="F167" s="186" t="s">
        <v>234</v>
      </c>
      <c r="G167" s="187" t="s">
        <v>188</v>
      </c>
      <c r="H167" s="188">
        <v>800</v>
      </c>
      <c r="I167" s="189"/>
      <c r="J167" s="190">
        <f>ROUND(I167*H167,2)</f>
        <v>0</v>
      </c>
      <c r="K167" s="186" t="s">
        <v>120</v>
      </c>
      <c r="L167" s="38"/>
      <c r="M167" s="191" t="s">
        <v>1</v>
      </c>
      <c r="N167" s="192" t="s">
        <v>43</v>
      </c>
      <c r="O167" s="85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5" t="s">
        <v>121</v>
      </c>
      <c r="AT167" s="195" t="s">
        <v>116</v>
      </c>
      <c r="AU167" s="195" t="s">
        <v>78</v>
      </c>
      <c r="AY167" s="11" t="s">
        <v>122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1" t="s">
        <v>86</v>
      </c>
      <c r="BK167" s="196">
        <f>ROUND(I167*H167,2)</f>
        <v>0</v>
      </c>
      <c r="BL167" s="11" t="s">
        <v>121</v>
      </c>
      <c r="BM167" s="195" t="s">
        <v>235</v>
      </c>
    </row>
    <row r="168" s="2" customFormat="1">
      <c r="A168" s="32"/>
      <c r="B168" s="33"/>
      <c r="C168" s="34"/>
      <c r="D168" s="197" t="s">
        <v>124</v>
      </c>
      <c r="E168" s="34"/>
      <c r="F168" s="198" t="s">
        <v>236</v>
      </c>
      <c r="G168" s="34"/>
      <c r="H168" s="34"/>
      <c r="I168" s="199"/>
      <c r="J168" s="34"/>
      <c r="K168" s="34"/>
      <c r="L168" s="38"/>
      <c r="M168" s="200"/>
      <c r="N168" s="201"/>
      <c r="O168" s="85"/>
      <c r="P168" s="85"/>
      <c r="Q168" s="85"/>
      <c r="R168" s="85"/>
      <c r="S168" s="85"/>
      <c r="T168" s="86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1" t="s">
        <v>124</v>
      </c>
      <c r="AU168" s="11" t="s">
        <v>78</v>
      </c>
    </row>
    <row r="169" s="2" customFormat="1">
      <c r="A169" s="32"/>
      <c r="B169" s="33"/>
      <c r="C169" s="34"/>
      <c r="D169" s="197" t="s">
        <v>191</v>
      </c>
      <c r="E169" s="34"/>
      <c r="F169" s="202" t="s">
        <v>204</v>
      </c>
      <c r="G169" s="34"/>
      <c r="H169" s="34"/>
      <c r="I169" s="199"/>
      <c r="J169" s="34"/>
      <c r="K169" s="34"/>
      <c r="L169" s="38"/>
      <c r="M169" s="200"/>
      <c r="N169" s="201"/>
      <c r="O169" s="85"/>
      <c r="P169" s="85"/>
      <c r="Q169" s="85"/>
      <c r="R169" s="85"/>
      <c r="S169" s="85"/>
      <c r="T169" s="86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1" t="s">
        <v>191</v>
      </c>
      <c r="AU169" s="11" t="s">
        <v>78</v>
      </c>
    </row>
    <row r="170" s="2" customFormat="1" ht="24.15" customHeight="1">
      <c r="A170" s="32"/>
      <c r="B170" s="33"/>
      <c r="C170" s="184" t="s">
        <v>237</v>
      </c>
      <c r="D170" s="184" t="s">
        <v>116</v>
      </c>
      <c r="E170" s="185" t="s">
        <v>238</v>
      </c>
      <c r="F170" s="186" t="s">
        <v>239</v>
      </c>
      <c r="G170" s="187" t="s">
        <v>188</v>
      </c>
      <c r="H170" s="188">
        <v>100</v>
      </c>
      <c r="I170" s="189"/>
      <c r="J170" s="190">
        <f>ROUND(I170*H170,2)</f>
        <v>0</v>
      </c>
      <c r="K170" s="186" t="s">
        <v>120</v>
      </c>
      <c r="L170" s="38"/>
      <c r="M170" s="191" t="s">
        <v>1</v>
      </c>
      <c r="N170" s="192" t="s">
        <v>43</v>
      </c>
      <c r="O170" s="85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5" t="s">
        <v>121</v>
      </c>
      <c r="AT170" s="195" t="s">
        <v>116</v>
      </c>
      <c r="AU170" s="195" t="s">
        <v>78</v>
      </c>
      <c r="AY170" s="11" t="s">
        <v>122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1" t="s">
        <v>86</v>
      </c>
      <c r="BK170" s="196">
        <f>ROUND(I170*H170,2)</f>
        <v>0</v>
      </c>
      <c r="BL170" s="11" t="s">
        <v>121</v>
      </c>
      <c r="BM170" s="195" t="s">
        <v>240</v>
      </c>
    </row>
    <row r="171" s="2" customFormat="1">
      <c r="A171" s="32"/>
      <c r="B171" s="33"/>
      <c r="C171" s="34"/>
      <c r="D171" s="197" t="s">
        <v>124</v>
      </c>
      <c r="E171" s="34"/>
      <c r="F171" s="198" t="s">
        <v>241</v>
      </c>
      <c r="G171" s="34"/>
      <c r="H171" s="34"/>
      <c r="I171" s="199"/>
      <c r="J171" s="34"/>
      <c r="K171" s="34"/>
      <c r="L171" s="38"/>
      <c r="M171" s="200"/>
      <c r="N171" s="201"/>
      <c r="O171" s="85"/>
      <c r="P171" s="85"/>
      <c r="Q171" s="85"/>
      <c r="R171" s="85"/>
      <c r="S171" s="85"/>
      <c r="T171" s="86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1" t="s">
        <v>124</v>
      </c>
      <c r="AU171" s="11" t="s">
        <v>78</v>
      </c>
    </row>
    <row r="172" s="2" customFormat="1">
      <c r="A172" s="32"/>
      <c r="B172" s="33"/>
      <c r="C172" s="34"/>
      <c r="D172" s="197" t="s">
        <v>191</v>
      </c>
      <c r="E172" s="34"/>
      <c r="F172" s="202" t="s">
        <v>210</v>
      </c>
      <c r="G172" s="34"/>
      <c r="H172" s="34"/>
      <c r="I172" s="199"/>
      <c r="J172" s="34"/>
      <c r="K172" s="34"/>
      <c r="L172" s="38"/>
      <c r="M172" s="200"/>
      <c r="N172" s="201"/>
      <c r="O172" s="85"/>
      <c r="P172" s="85"/>
      <c r="Q172" s="85"/>
      <c r="R172" s="85"/>
      <c r="S172" s="85"/>
      <c r="T172" s="86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1" t="s">
        <v>191</v>
      </c>
      <c r="AU172" s="11" t="s">
        <v>78</v>
      </c>
    </row>
    <row r="173" s="2" customFormat="1" ht="24.15" customHeight="1">
      <c r="A173" s="32"/>
      <c r="B173" s="33"/>
      <c r="C173" s="184" t="s">
        <v>242</v>
      </c>
      <c r="D173" s="184" t="s">
        <v>116</v>
      </c>
      <c r="E173" s="185" t="s">
        <v>243</v>
      </c>
      <c r="F173" s="186" t="s">
        <v>244</v>
      </c>
      <c r="G173" s="187" t="s">
        <v>188</v>
      </c>
      <c r="H173" s="188">
        <v>20</v>
      </c>
      <c r="I173" s="189"/>
      <c r="J173" s="190">
        <f>ROUND(I173*H173,2)</f>
        <v>0</v>
      </c>
      <c r="K173" s="186" t="s">
        <v>120</v>
      </c>
      <c r="L173" s="38"/>
      <c r="M173" s="191" t="s">
        <v>1</v>
      </c>
      <c r="N173" s="192" t="s">
        <v>43</v>
      </c>
      <c r="O173" s="85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121</v>
      </c>
      <c r="AT173" s="195" t="s">
        <v>116</v>
      </c>
      <c r="AU173" s="195" t="s">
        <v>78</v>
      </c>
      <c r="AY173" s="11" t="s">
        <v>122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1" t="s">
        <v>86</v>
      </c>
      <c r="BK173" s="196">
        <f>ROUND(I173*H173,2)</f>
        <v>0</v>
      </c>
      <c r="BL173" s="11" t="s">
        <v>121</v>
      </c>
      <c r="BM173" s="195" t="s">
        <v>245</v>
      </c>
    </row>
    <row r="174" s="2" customFormat="1">
      <c r="A174" s="32"/>
      <c r="B174" s="33"/>
      <c r="C174" s="34"/>
      <c r="D174" s="197" t="s">
        <v>124</v>
      </c>
      <c r="E174" s="34"/>
      <c r="F174" s="198" t="s">
        <v>246</v>
      </c>
      <c r="G174" s="34"/>
      <c r="H174" s="34"/>
      <c r="I174" s="199"/>
      <c r="J174" s="34"/>
      <c r="K174" s="34"/>
      <c r="L174" s="38"/>
      <c r="M174" s="200"/>
      <c r="N174" s="201"/>
      <c r="O174" s="85"/>
      <c r="P174" s="85"/>
      <c r="Q174" s="85"/>
      <c r="R174" s="85"/>
      <c r="S174" s="85"/>
      <c r="T174" s="86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1" t="s">
        <v>124</v>
      </c>
      <c r="AU174" s="11" t="s">
        <v>78</v>
      </c>
    </row>
    <row r="175" s="2" customFormat="1">
      <c r="A175" s="32"/>
      <c r="B175" s="33"/>
      <c r="C175" s="34"/>
      <c r="D175" s="197" t="s">
        <v>191</v>
      </c>
      <c r="E175" s="34"/>
      <c r="F175" s="202" t="s">
        <v>216</v>
      </c>
      <c r="G175" s="34"/>
      <c r="H175" s="34"/>
      <c r="I175" s="199"/>
      <c r="J175" s="34"/>
      <c r="K175" s="34"/>
      <c r="L175" s="38"/>
      <c r="M175" s="200"/>
      <c r="N175" s="201"/>
      <c r="O175" s="85"/>
      <c r="P175" s="85"/>
      <c r="Q175" s="85"/>
      <c r="R175" s="85"/>
      <c r="S175" s="85"/>
      <c r="T175" s="86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1" t="s">
        <v>191</v>
      </c>
      <c r="AU175" s="11" t="s">
        <v>78</v>
      </c>
    </row>
    <row r="176" s="2" customFormat="1" ht="24.15" customHeight="1">
      <c r="A176" s="32"/>
      <c r="B176" s="33"/>
      <c r="C176" s="184" t="s">
        <v>247</v>
      </c>
      <c r="D176" s="184" t="s">
        <v>116</v>
      </c>
      <c r="E176" s="185" t="s">
        <v>248</v>
      </c>
      <c r="F176" s="186" t="s">
        <v>249</v>
      </c>
      <c r="G176" s="187" t="s">
        <v>188</v>
      </c>
      <c r="H176" s="188">
        <v>20</v>
      </c>
      <c r="I176" s="189"/>
      <c r="J176" s="190">
        <f>ROUND(I176*H176,2)</f>
        <v>0</v>
      </c>
      <c r="K176" s="186" t="s">
        <v>120</v>
      </c>
      <c r="L176" s="38"/>
      <c r="M176" s="191" t="s">
        <v>1</v>
      </c>
      <c r="N176" s="192" t="s">
        <v>43</v>
      </c>
      <c r="O176" s="85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5" t="s">
        <v>121</v>
      </c>
      <c r="AT176" s="195" t="s">
        <v>116</v>
      </c>
      <c r="AU176" s="195" t="s">
        <v>78</v>
      </c>
      <c r="AY176" s="11" t="s">
        <v>122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1" t="s">
        <v>86</v>
      </c>
      <c r="BK176" s="196">
        <f>ROUND(I176*H176,2)</f>
        <v>0</v>
      </c>
      <c r="BL176" s="11" t="s">
        <v>121</v>
      </c>
      <c r="BM176" s="195" t="s">
        <v>250</v>
      </c>
    </row>
    <row r="177" s="2" customFormat="1">
      <c r="A177" s="32"/>
      <c r="B177" s="33"/>
      <c r="C177" s="34"/>
      <c r="D177" s="197" t="s">
        <v>124</v>
      </c>
      <c r="E177" s="34"/>
      <c r="F177" s="198" t="s">
        <v>251</v>
      </c>
      <c r="G177" s="34"/>
      <c r="H177" s="34"/>
      <c r="I177" s="199"/>
      <c r="J177" s="34"/>
      <c r="K177" s="34"/>
      <c r="L177" s="38"/>
      <c r="M177" s="200"/>
      <c r="N177" s="201"/>
      <c r="O177" s="85"/>
      <c r="P177" s="85"/>
      <c r="Q177" s="85"/>
      <c r="R177" s="85"/>
      <c r="S177" s="85"/>
      <c r="T177" s="86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1" t="s">
        <v>124</v>
      </c>
      <c r="AU177" s="11" t="s">
        <v>78</v>
      </c>
    </row>
    <row r="178" s="2" customFormat="1">
      <c r="A178" s="32"/>
      <c r="B178" s="33"/>
      <c r="C178" s="34"/>
      <c r="D178" s="197" t="s">
        <v>191</v>
      </c>
      <c r="E178" s="34"/>
      <c r="F178" s="202" t="s">
        <v>222</v>
      </c>
      <c r="G178" s="34"/>
      <c r="H178" s="34"/>
      <c r="I178" s="199"/>
      <c r="J178" s="34"/>
      <c r="K178" s="34"/>
      <c r="L178" s="38"/>
      <c r="M178" s="200"/>
      <c r="N178" s="201"/>
      <c r="O178" s="85"/>
      <c r="P178" s="85"/>
      <c r="Q178" s="85"/>
      <c r="R178" s="85"/>
      <c r="S178" s="85"/>
      <c r="T178" s="86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1" t="s">
        <v>191</v>
      </c>
      <c r="AU178" s="11" t="s">
        <v>78</v>
      </c>
    </row>
    <row r="179" s="2" customFormat="1" ht="33" customHeight="1">
      <c r="A179" s="32"/>
      <c r="B179" s="33"/>
      <c r="C179" s="184" t="s">
        <v>252</v>
      </c>
      <c r="D179" s="184" t="s">
        <v>116</v>
      </c>
      <c r="E179" s="185" t="s">
        <v>253</v>
      </c>
      <c r="F179" s="186" t="s">
        <v>254</v>
      </c>
      <c r="G179" s="187" t="s">
        <v>188</v>
      </c>
      <c r="H179" s="188">
        <v>400</v>
      </c>
      <c r="I179" s="189"/>
      <c r="J179" s="190">
        <f>ROUND(I179*H179,2)</f>
        <v>0</v>
      </c>
      <c r="K179" s="186" t="s">
        <v>120</v>
      </c>
      <c r="L179" s="38"/>
      <c r="M179" s="191" t="s">
        <v>1</v>
      </c>
      <c r="N179" s="192" t="s">
        <v>43</v>
      </c>
      <c r="O179" s="85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5" t="s">
        <v>121</v>
      </c>
      <c r="AT179" s="195" t="s">
        <v>116</v>
      </c>
      <c r="AU179" s="195" t="s">
        <v>78</v>
      </c>
      <c r="AY179" s="11" t="s">
        <v>122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1" t="s">
        <v>86</v>
      </c>
      <c r="BK179" s="196">
        <f>ROUND(I179*H179,2)</f>
        <v>0</v>
      </c>
      <c r="BL179" s="11" t="s">
        <v>121</v>
      </c>
      <c r="BM179" s="195" t="s">
        <v>255</v>
      </c>
    </row>
    <row r="180" s="2" customFormat="1">
      <c r="A180" s="32"/>
      <c r="B180" s="33"/>
      <c r="C180" s="34"/>
      <c r="D180" s="197" t="s">
        <v>124</v>
      </c>
      <c r="E180" s="34"/>
      <c r="F180" s="198" t="s">
        <v>256</v>
      </c>
      <c r="G180" s="34"/>
      <c r="H180" s="34"/>
      <c r="I180" s="199"/>
      <c r="J180" s="34"/>
      <c r="K180" s="34"/>
      <c r="L180" s="38"/>
      <c r="M180" s="200"/>
      <c r="N180" s="201"/>
      <c r="O180" s="85"/>
      <c r="P180" s="85"/>
      <c r="Q180" s="85"/>
      <c r="R180" s="85"/>
      <c r="S180" s="85"/>
      <c r="T180" s="86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1" t="s">
        <v>124</v>
      </c>
      <c r="AU180" s="11" t="s">
        <v>78</v>
      </c>
    </row>
    <row r="181" s="2" customFormat="1">
      <c r="A181" s="32"/>
      <c r="B181" s="33"/>
      <c r="C181" s="34"/>
      <c r="D181" s="197" t="s">
        <v>191</v>
      </c>
      <c r="E181" s="34"/>
      <c r="F181" s="202" t="s">
        <v>192</v>
      </c>
      <c r="G181" s="34"/>
      <c r="H181" s="34"/>
      <c r="I181" s="199"/>
      <c r="J181" s="34"/>
      <c r="K181" s="34"/>
      <c r="L181" s="38"/>
      <c r="M181" s="200"/>
      <c r="N181" s="201"/>
      <c r="O181" s="85"/>
      <c r="P181" s="85"/>
      <c r="Q181" s="85"/>
      <c r="R181" s="85"/>
      <c r="S181" s="85"/>
      <c r="T181" s="86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1" t="s">
        <v>191</v>
      </c>
      <c r="AU181" s="11" t="s">
        <v>78</v>
      </c>
    </row>
    <row r="182" s="2" customFormat="1" ht="33" customHeight="1">
      <c r="A182" s="32"/>
      <c r="B182" s="33"/>
      <c r="C182" s="184" t="s">
        <v>257</v>
      </c>
      <c r="D182" s="184" t="s">
        <v>116</v>
      </c>
      <c r="E182" s="185" t="s">
        <v>258</v>
      </c>
      <c r="F182" s="186" t="s">
        <v>259</v>
      </c>
      <c r="G182" s="187" t="s">
        <v>188</v>
      </c>
      <c r="H182" s="188">
        <v>400</v>
      </c>
      <c r="I182" s="189"/>
      <c r="J182" s="190">
        <f>ROUND(I182*H182,2)</f>
        <v>0</v>
      </c>
      <c r="K182" s="186" t="s">
        <v>120</v>
      </c>
      <c r="L182" s="38"/>
      <c r="M182" s="191" t="s">
        <v>1</v>
      </c>
      <c r="N182" s="192" t="s">
        <v>43</v>
      </c>
      <c r="O182" s="85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5" t="s">
        <v>121</v>
      </c>
      <c r="AT182" s="195" t="s">
        <v>116</v>
      </c>
      <c r="AU182" s="195" t="s">
        <v>78</v>
      </c>
      <c r="AY182" s="11" t="s">
        <v>122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1" t="s">
        <v>86</v>
      </c>
      <c r="BK182" s="196">
        <f>ROUND(I182*H182,2)</f>
        <v>0</v>
      </c>
      <c r="BL182" s="11" t="s">
        <v>121</v>
      </c>
      <c r="BM182" s="195" t="s">
        <v>260</v>
      </c>
    </row>
    <row r="183" s="2" customFormat="1">
      <c r="A183" s="32"/>
      <c r="B183" s="33"/>
      <c r="C183" s="34"/>
      <c r="D183" s="197" t="s">
        <v>124</v>
      </c>
      <c r="E183" s="34"/>
      <c r="F183" s="198" t="s">
        <v>261</v>
      </c>
      <c r="G183" s="34"/>
      <c r="H183" s="34"/>
      <c r="I183" s="199"/>
      <c r="J183" s="34"/>
      <c r="K183" s="34"/>
      <c r="L183" s="38"/>
      <c r="M183" s="200"/>
      <c r="N183" s="201"/>
      <c r="O183" s="85"/>
      <c r="P183" s="85"/>
      <c r="Q183" s="85"/>
      <c r="R183" s="85"/>
      <c r="S183" s="85"/>
      <c r="T183" s="86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1" t="s">
        <v>124</v>
      </c>
      <c r="AU183" s="11" t="s">
        <v>78</v>
      </c>
    </row>
    <row r="184" s="2" customFormat="1">
      <c r="A184" s="32"/>
      <c r="B184" s="33"/>
      <c r="C184" s="34"/>
      <c r="D184" s="197" t="s">
        <v>191</v>
      </c>
      <c r="E184" s="34"/>
      <c r="F184" s="202" t="s">
        <v>198</v>
      </c>
      <c r="G184" s="34"/>
      <c r="H184" s="34"/>
      <c r="I184" s="199"/>
      <c r="J184" s="34"/>
      <c r="K184" s="34"/>
      <c r="L184" s="38"/>
      <c r="M184" s="200"/>
      <c r="N184" s="201"/>
      <c r="O184" s="85"/>
      <c r="P184" s="85"/>
      <c r="Q184" s="85"/>
      <c r="R184" s="85"/>
      <c r="S184" s="85"/>
      <c r="T184" s="86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1" t="s">
        <v>191</v>
      </c>
      <c r="AU184" s="11" t="s">
        <v>78</v>
      </c>
    </row>
    <row r="185" s="2" customFormat="1" ht="33" customHeight="1">
      <c r="A185" s="32"/>
      <c r="B185" s="33"/>
      <c r="C185" s="184" t="s">
        <v>262</v>
      </c>
      <c r="D185" s="184" t="s">
        <v>116</v>
      </c>
      <c r="E185" s="185" t="s">
        <v>263</v>
      </c>
      <c r="F185" s="186" t="s">
        <v>264</v>
      </c>
      <c r="G185" s="187" t="s">
        <v>188</v>
      </c>
      <c r="H185" s="188">
        <v>150</v>
      </c>
      <c r="I185" s="189"/>
      <c r="J185" s="190">
        <f>ROUND(I185*H185,2)</f>
        <v>0</v>
      </c>
      <c r="K185" s="186" t="s">
        <v>120</v>
      </c>
      <c r="L185" s="38"/>
      <c r="M185" s="191" t="s">
        <v>1</v>
      </c>
      <c r="N185" s="192" t="s">
        <v>43</v>
      </c>
      <c r="O185" s="85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5" t="s">
        <v>121</v>
      </c>
      <c r="AT185" s="195" t="s">
        <v>116</v>
      </c>
      <c r="AU185" s="195" t="s">
        <v>78</v>
      </c>
      <c r="AY185" s="11" t="s">
        <v>122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1" t="s">
        <v>86</v>
      </c>
      <c r="BK185" s="196">
        <f>ROUND(I185*H185,2)</f>
        <v>0</v>
      </c>
      <c r="BL185" s="11" t="s">
        <v>121</v>
      </c>
      <c r="BM185" s="195" t="s">
        <v>265</v>
      </c>
    </row>
    <row r="186" s="2" customFormat="1">
      <c r="A186" s="32"/>
      <c r="B186" s="33"/>
      <c r="C186" s="34"/>
      <c r="D186" s="197" t="s">
        <v>124</v>
      </c>
      <c r="E186" s="34"/>
      <c r="F186" s="198" t="s">
        <v>266</v>
      </c>
      <c r="G186" s="34"/>
      <c r="H186" s="34"/>
      <c r="I186" s="199"/>
      <c r="J186" s="34"/>
      <c r="K186" s="34"/>
      <c r="L186" s="38"/>
      <c r="M186" s="200"/>
      <c r="N186" s="201"/>
      <c r="O186" s="85"/>
      <c r="P186" s="85"/>
      <c r="Q186" s="85"/>
      <c r="R186" s="85"/>
      <c r="S186" s="85"/>
      <c r="T186" s="86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1" t="s">
        <v>124</v>
      </c>
      <c r="AU186" s="11" t="s">
        <v>78</v>
      </c>
    </row>
    <row r="187" s="2" customFormat="1">
      <c r="A187" s="32"/>
      <c r="B187" s="33"/>
      <c r="C187" s="34"/>
      <c r="D187" s="197" t="s">
        <v>191</v>
      </c>
      <c r="E187" s="34"/>
      <c r="F187" s="202" t="s">
        <v>204</v>
      </c>
      <c r="G187" s="34"/>
      <c r="H187" s="34"/>
      <c r="I187" s="199"/>
      <c r="J187" s="34"/>
      <c r="K187" s="34"/>
      <c r="L187" s="38"/>
      <c r="M187" s="200"/>
      <c r="N187" s="201"/>
      <c r="O187" s="85"/>
      <c r="P187" s="85"/>
      <c r="Q187" s="85"/>
      <c r="R187" s="85"/>
      <c r="S187" s="85"/>
      <c r="T187" s="86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1" t="s">
        <v>191</v>
      </c>
      <c r="AU187" s="11" t="s">
        <v>78</v>
      </c>
    </row>
    <row r="188" s="2" customFormat="1" ht="33" customHeight="1">
      <c r="A188" s="32"/>
      <c r="B188" s="33"/>
      <c r="C188" s="184" t="s">
        <v>267</v>
      </c>
      <c r="D188" s="184" t="s">
        <v>116</v>
      </c>
      <c r="E188" s="185" t="s">
        <v>268</v>
      </c>
      <c r="F188" s="186" t="s">
        <v>269</v>
      </c>
      <c r="G188" s="187" t="s">
        <v>188</v>
      </c>
      <c r="H188" s="188">
        <v>60</v>
      </c>
      <c r="I188" s="189"/>
      <c r="J188" s="190">
        <f>ROUND(I188*H188,2)</f>
        <v>0</v>
      </c>
      <c r="K188" s="186" t="s">
        <v>120</v>
      </c>
      <c r="L188" s="38"/>
      <c r="M188" s="191" t="s">
        <v>1</v>
      </c>
      <c r="N188" s="192" t="s">
        <v>43</v>
      </c>
      <c r="O188" s="85"/>
      <c r="P188" s="193">
        <f>O188*H188</f>
        <v>0</v>
      </c>
      <c r="Q188" s="193">
        <v>0</v>
      </c>
      <c r="R188" s="193">
        <f>Q188*H188</f>
        <v>0</v>
      </c>
      <c r="S188" s="193">
        <v>0</v>
      </c>
      <c r="T188" s="19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5" t="s">
        <v>121</v>
      </c>
      <c r="AT188" s="195" t="s">
        <v>116</v>
      </c>
      <c r="AU188" s="195" t="s">
        <v>78</v>
      </c>
      <c r="AY188" s="11" t="s">
        <v>122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1" t="s">
        <v>86</v>
      </c>
      <c r="BK188" s="196">
        <f>ROUND(I188*H188,2)</f>
        <v>0</v>
      </c>
      <c r="BL188" s="11" t="s">
        <v>121</v>
      </c>
      <c r="BM188" s="195" t="s">
        <v>270</v>
      </c>
    </row>
    <row r="189" s="2" customFormat="1">
      <c r="A189" s="32"/>
      <c r="B189" s="33"/>
      <c r="C189" s="34"/>
      <c r="D189" s="197" t="s">
        <v>124</v>
      </c>
      <c r="E189" s="34"/>
      <c r="F189" s="198" t="s">
        <v>271</v>
      </c>
      <c r="G189" s="34"/>
      <c r="H189" s="34"/>
      <c r="I189" s="199"/>
      <c r="J189" s="34"/>
      <c r="K189" s="34"/>
      <c r="L189" s="38"/>
      <c r="M189" s="200"/>
      <c r="N189" s="201"/>
      <c r="O189" s="85"/>
      <c r="P189" s="85"/>
      <c r="Q189" s="85"/>
      <c r="R189" s="85"/>
      <c r="S189" s="85"/>
      <c r="T189" s="86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1" t="s">
        <v>124</v>
      </c>
      <c r="AU189" s="11" t="s">
        <v>78</v>
      </c>
    </row>
    <row r="190" s="2" customFormat="1">
      <c r="A190" s="32"/>
      <c r="B190" s="33"/>
      <c r="C190" s="34"/>
      <c r="D190" s="197" t="s">
        <v>191</v>
      </c>
      <c r="E190" s="34"/>
      <c r="F190" s="202" t="s">
        <v>210</v>
      </c>
      <c r="G190" s="34"/>
      <c r="H190" s="34"/>
      <c r="I190" s="199"/>
      <c r="J190" s="34"/>
      <c r="K190" s="34"/>
      <c r="L190" s="38"/>
      <c r="M190" s="200"/>
      <c r="N190" s="201"/>
      <c r="O190" s="85"/>
      <c r="P190" s="85"/>
      <c r="Q190" s="85"/>
      <c r="R190" s="85"/>
      <c r="S190" s="85"/>
      <c r="T190" s="86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1" t="s">
        <v>191</v>
      </c>
      <c r="AU190" s="11" t="s">
        <v>78</v>
      </c>
    </row>
    <row r="191" s="2" customFormat="1" ht="33" customHeight="1">
      <c r="A191" s="32"/>
      <c r="B191" s="33"/>
      <c r="C191" s="184" t="s">
        <v>272</v>
      </c>
      <c r="D191" s="184" t="s">
        <v>116</v>
      </c>
      <c r="E191" s="185" t="s">
        <v>273</v>
      </c>
      <c r="F191" s="186" t="s">
        <v>274</v>
      </c>
      <c r="G191" s="187" t="s">
        <v>188</v>
      </c>
      <c r="H191" s="188">
        <v>30</v>
      </c>
      <c r="I191" s="189"/>
      <c r="J191" s="190">
        <f>ROUND(I191*H191,2)</f>
        <v>0</v>
      </c>
      <c r="K191" s="186" t="s">
        <v>120</v>
      </c>
      <c r="L191" s="38"/>
      <c r="M191" s="191" t="s">
        <v>1</v>
      </c>
      <c r="N191" s="192" t="s">
        <v>43</v>
      </c>
      <c r="O191" s="85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5" t="s">
        <v>121</v>
      </c>
      <c r="AT191" s="195" t="s">
        <v>116</v>
      </c>
      <c r="AU191" s="195" t="s">
        <v>78</v>
      </c>
      <c r="AY191" s="11" t="s">
        <v>122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1" t="s">
        <v>86</v>
      </c>
      <c r="BK191" s="196">
        <f>ROUND(I191*H191,2)</f>
        <v>0</v>
      </c>
      <c r="BL191" s="11" t="s">
        <v>121</v>
      </c>
      <c r="BM191" s="195" t="s">
        <v>275</v>
      </c>
    </row>
    <row r="192" s="2" customFormat="1">
      <c r="A192" s="32"/>
      <c r="B192" s="33"/>
      <c r="C192" s="34"/>
      <c r="D192" s="197" t="s">
        <v>124</v>
      </c>
      <c r="E192" s="34"/>
      <c r="F192" s="198" t="s">
        <v>276</v>
      </c>
      <c r="G192" s="34"/>
      <c r="H192" s="34"/>
      <c r="I192" s="199"/>
      <c r="J192" s="34"/>
      <c r="K192" s="34"/>
      <c r="L192" s="38"/>
      <c r="M192" s="200"/>
      <c r="N192" s="201"/>
      <c r="O192" s="85"/>
      <c r="P192" s="85"/>
      <c r="Q192" s="85"/>
      <c r="R192" s="85"/>
      <c r="S192" s="85"/>
      <c r="T192" s="86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1" t="s">
        <v>124</v>
      </c>
      <c r="AU192" s="11" t="s">
        <v>78</v>
      </c>
    </row>
    <row r="193" s="2" customFormat="1">
      <c r="A193" s="32"/>
      <c r="B193" s="33"/>
      <c r="C193" s="34"/>
      <c r="D193" s="197" t="s">
        <v>191</v>
      </c>
      <c r="E193" s="34"/>
      <c r="F193" s="202" t="s">
        <v>216</v>
      </c>
      <c r="G193" s="34"/>
      <c r="H193" s="34"/>
      <c r="I193" s="199"/>
      <c r="J193" s="34"/>
      <c r="K193" s="34"/>
      <c r="L193" s="38"/>
      <c r="M193" s="200"/>
      <c r="N193" s="201"/>
      <c r="O193" s="85"/>
      <c r="P193" s="85"/>
      <c r="Q193" s="85"/>
      <c r="R193" s="85"/>
      <c r="S193" s="85"/>
      <c r="T193" s="86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1" t="s">
        <v>191</v>
      </c>
      <c r="AU193" s="11" t="s">
        <v>78</v>
      </c>
    </row>
    <row r="194" s="2" customFormat="1" ht="24.15" customHeight="1">
      <c r="A194" s="32"/>
      <c r="B194" s="33"/>
      <c r="C194" s="184" t="s">
        <v>277</v>
      </c>
      <c r="D194" s="184" t="s">
        <v>116</v>
      </c>
      <c r="E194" s="185" t="s">
        <v>278</v>
      </c>
      <c r="F194" s="186" t="s">
        <v>279</v>
      </c>
      <c r="G194" s="187" t="s">
        <v>188</v>
      </c>
      <c r="H194" s="188">
        <v>20</v>
      </c>
      <c r="I194" s="189"/>
      <c r="J194" s="190">
        <f>ROUND(I194*H194,2)</f>
        <v>0</v>
      </c>
      <c r="K194" s="186" t="s">
        <v>120</v>
      </c>
      <c r="L194" s="38"/>
      <c r="M194" s="191" t="s">
        <v>1</v>
      </c>
      <c r="N194" s="192" t="s">
        <v>43</v>
      </c>
      <c r="O194" s="85"/>
      <c r="P194" s="193">
        <f>O194*H194</f>
        <v>0</v>
      </c>
      <c r="Q194" s="193">
        <v>0</v>
      </c>
      <c r="R194" s="193">
        <f>Q194*H194</f>
        <v>0</v>
      </c>
      <c r="S194" s="193">
        <v>0</v>
      </c>
      <c r="T194" s="19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5" t="s">
        <v>121</v>
      </c>
      <c r="AT194" s="195" t="s">
        <v>116</v>
      </c>
      <c r="AU194" s="195" t="s">
        <v>78</v>
      </c>
      <c r="AY194" s="11" t="s">
        <v>122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1" t="s">
        <v>86</v>
      </c>
      <c r="BK194" s="196">
        <f>ROUND(I194*H194,2)</f>
        <v>0</v>
      </c>
      <c r="BL194" s="11" t="s">
        <v>121</v>
      </c>
      <c r="BM194" s="195" t="s">
        <v>280</v>
      </c>
    </row>
    <row r="195" s="2" customFormat="1">
      <c r="A195" s="32"/>
      <c r="B195" s="33"/>
      <c r="C195" s="34"/>
      <c r="D195" s="197" t="s">
        <v>124</v>
      </c>
      <c r="E195" s="34"/>
      <c r="F195" s="198" t="s">
        <v>281</v>
      </c>
      <c r="G195" s="34"/>
      <c r="H195" s="34"/>
      <c r="I195" s="199"/>
      <c r="J195" s="34"/>
      <c r="K195" s="34"/>
      <c r="L195" s="38"/>
      <c r="M195" s="200"/>
      <c r="N195" s="201"/>
      <c r="O195" s="85"/>
      <c r="P195" s="85"/>
      <c r="Q195" s="85"/>
      <c r="R195" s="85"/>
      <c r="S195" s="85"/>
      <c r="T195" s="86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1" t="s">
        <v>124</v>
      </c>
      <c r="AU195" s="11" t="s">
        <v>78</v>
      </c>
    </row>
    <row r="196" s="2" customFormat="1">
      <c r="A196" s="32"/>
      <c r="B196" s="33"/>
      <c r="C196" s="34"/>
      <c r="D196" s="197" t="s">
        <v>191</v>
      </c>
      <c r="E196" s="34"/>
      <c r="F196" s="202" t="s">
        <v>222</v>
      </c>
      <c r="G196" s="34"/>
      <c r="H196" s="34"/>
      <c r="I196" s="199"/>
      <c r="J196" s="34"/>
      <c r="K196" s="34"/>
      <c r="L196" s="38"/>
      <c r="M196" s="200"/>
      <c r="N196" s="201"/>
      <c r="O196" s="85"/>
      <c r="P196" s="85"/>
      <c r="Q196" s="85"/>
      <c r="R196" s="85"/>
      <c r="S196" s="85"/>
      <c r="T196" s="86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1" t="s">
        <v>191</v>
      </c>
      <c r="AU196" s="11" t="s">
        <v>78</v>
      </c>
    </row>
    <row r="197" s="2" customFormat="1" ht="33" customHeight="1">
      <c r="A197" s="32"/>
      <c r="B197" s="33"/>
      <c r="C197" s="184" t="s">
        <v>282</v>
      </c>
      <c r="D197" s="184" t="s">
        <v>116</v>
      </c>
      <c r="E197" s="185" t="s">
        <v>283</v>
      </c>
      <c r="F197" s="186" t="s">
        <v>284</v>
      </c>
      <c r="G197" s="187" t="s">
        <v>188</v>
      </c>
      <c r="H197" s="188">
        <v>350</v>
      </c>
      <c r="I197" s="189"/>
      <c r="J197" s="190">
        <f>ROUND(I197*H197,2)</f>
        <v>0</v>
      </c>
      <c r="K197" s="186" t="s">
        <v>120</v>
      </c>
      <c r="L197" s="38"/>
      <c r="M197" s="191" t="s">
        <v>1</v>
      </c>
      <c r="N197" s="192" t="s">
        <v>43</v>
      </c>
      <c r="O197" s="85"/>
      <c r="P197" s="193">
        <f>O197*H197</f>
        <v>0</v>
      </c>
      <c r="Q197" s="193">
        <v>0</v>
      </c>
      <c r="R197" s="193">
        <f>Q197*H197</f>
        <v>0</v>
      </c>
      <c r="S197" s="193">
        <v>0</v>
      </c>
      <c r="T197" s="19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5" t="s">
        <v>121</v>
      </c>
      <c r="AT197" s="195" t="s">
        <v>116</v>
      </c>
      <c r="AU197" s="195" t="s">
        <v>78</v>
      </c>
      <c r="AY197" s="11" t="s">
        <v>122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1" t="s">
        <v>86</v>
      </c>
      <c r="BK197" s="196">
        <f>ROUND(I197*H197,2)</f>
        <v>0</v>
      </c>
      <c r="BL197" s="11" t="s">
        <v>121</v>
      </c>
      <c r="BM197" s="195" t="s">
        <v>285</v>
      </c>
    </row>
    <row r="198" s="2" customFormat="1">
      <c r="A198" s="32"/>
      <c r="B198" s="33"/>
      <c r="C198" s="34"/>
      <c r="D198" s="197" t="s">
        <v>124</v>
      </c>
      <c r="E198" s="34"/>
      <c r="F198" s="198" t="s">
        <v>286</v>
      </c>
      <c r="G198" s="34"/>
      <c r="H198" s="34"/>
      <c r="I198" s="199"/>
      <c r="J198" s="34"/>
      <c r="K198" s="34"/>
      <c r="L198" s="38"/>
      <c r="M198" s="200"/>
      <c r="N198" s="201"/>
      <c r="O198" s="85"/>
      <c r="P198" s="85"/>
      <c r="Q198" s="85"/>
      <c r="R198" s="85"/>
      <c r="S198" s="85"/>
      <c r="T198" s="86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1" t="s">
        <v>124</v>
      </c>
      <c r="AU198" s="11" t="s">
        <v>78</v>
      </c>
    </row>
    <row r="199" s="2" customFormat="1">
      <c r="A199" s="32"/>
      <c r="B199" s="33"/>
      <c r="C199" s="34"/>
      <c r="D199" s="197" t="s">
        <v>191</v>
      </c>
      <c r="E199" s="34"/>
      <c r="F199" s="202" t="s">
        <v>192</v>
      </c>
      <c r="G199" s="34"/>
      <c r="H199" s="34"/>
      <c r="I199" s="199"/>
      <c r="J199" s="34"/>
      <c r="K199" s="34"/>
      <c r="L199" s="38"/>
      <c r="M199" s="200"/>
      <c r="N199" s="201"/>
      <c r="O199" s="85"/>
      <c r="P199" s="85"/>
      <c r="Q199" s="85"/>
      <c r="R199" s="85"/>
      <c r="S199" s="85"/>
      <c r="T199" s="86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1" t="s">
        <v>191</v>
      </c>
      <c r="AU199" s="11" t="s">
        <v>78</v>
      </c>
    </row>
    <row r="200" s="2" customFormat="1" ht="33" customHeight="1">
      <c r="A200" s="32"/>
      <c r="B200" s="33"/>
      <c r="C200" s="184" t="s">
        <v>287</v>
      </c>
      <c r="D200" s="184" t="s">
        <v>116</v>
      </c>
      <c r="E200" s="185" t="s">
        <v>288</v>
      </c>
      <c r="F200" s="186" t="s">
        <v>289</v>
      </c>
      <c r="G200" s="187" t="s">
        <v>188</v>
      </c>
      <c r="H200" s="188">
        <v>350</v>
      </c>
      <c r="I200" s="189"/>
      <c r="J200" s="190">
        <f>ROUND(I200*H200,2)</f>
        <v>0</v>
      </c>
      <c r="K200" s="186" t="s">
        <v>120</v>
      </c>
      <c r="L200" s="38"/>
      <c r="M200" s="191" t="s">
        <v>1</v>
      </c>
      <c r="N200" s="192" t="s">
        <v>43</v>
      </c>
      <c r="O200" s="85"/>
      <c r="P200" s="193">
        <f>O200*H200</f>
        <v>0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5" t="s">
        <v>121</v>
      </c>
      <c r="AT200" s="195" t="s">
        <v>116</v>
      </c>
      <c r="AU200" s="195" t="s">
        <v>78</v>
      </c>
      <c r="AY200" s="11" t="s">
        <v>122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1" t="s">
        <v>86</v>
      </c>
      <c r="BK200" s="196">
        <f>ROUND(I200*H200,2)</f>
        <v>0</v>
      </c>
      <c r="BL200" s="11" t="s">
        <v>121</v>
      </c>
      <c r="BM200" s="195" t="s">
        <v>290</v>
      </c>
    </row>
    <row r="201" s="2" customFormat="1">
      <c r="A201" s="32"/>
      <c r="B201" s="33"/>
      <c r="C201" s="34"/>
      <c r="D201" s="197" t="s">
        <v>124</v>
      </c>
      <c r="E201" s="34"/>
      <c r="F201" s="198" t="s">
        <v>291</v>
      </c>
      <c r="G201" s="34"/>
      <c r="H201" s="34"/>
      <c r="I201" s="199"/>
      <c r="J201" s="34"/>
      <c r="K201" s="34"/>
      <c r="L201" s="38"/>
      <c r="M201" s="200"/>
      <c r="N201" s="201"/>
      <c r="O201" s="85"/>
      <c r="P201" s="85"/>
      <c r="Q201" s="85"/>
      <c r="R201" s="85"/>
      <c r="S201" s="85"/>
      <c r="T201" s="86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1" t="s">
        <v>124</v>
      </c>
      <c r="AU201" s="11" t="s">
        <v>78</v>
      </c>
    </row>
    <row r="202" s="2" customFormat="1">
      <c r="A202" s="32"/>
      <c r="B202" s="33"/>
      <c r="C202" s="34"/>
      <c r="D202" s="197" t="s">
        <v>191</v>
      </c>
      <c r="E202" s="34"/>
      <c r="F202" s="202" t="s">
        <v>198</v>
      </c>
      <c r="G202" s="34"/>
      <c r="H202" s="34"/>
      <c r="I202" s="199"/>
      <c r="J202" s="34"/>
      <c r="K202" s="34"/>
      <c r="L202" s="38"/>
      <c r="M202" s="200"/>
      <c r="N202" s="201"/>
      <c r="O202" s="85"/>
      <c r="P202" s="85"/>
      <c r="Q202" s="85"/>
      <c r="R202" s="85"/>
      <c r="S202" s="85"/>
      <c r="T202" s="86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1" t="s">
        <v>191</v>
      </c>
      <c r="AU202" s="11" t="s">
        <v>78</v>
      </c>
    </row>
    <row r="203" s="2" customFormat="1" ht="33" customHeight="1">
      <c r="A203" s="32"/>
      <c r="B203" s="33"/>
      <c r="C203" s="184" t="s">
        <v>292</v>
      </c>
      <c r="D203" s="184" t="s">
        <v>116</v>
      </c>
      <c r="E203" s="185" t="s">
        <v>293</v>
      </c>
      <c r="F203" s="186" t="s">
        <v>294</v>
      </c>
      <c r="G203" s="187" t="s">
        <v>188</v>
      </c>
      <c r="H203" s="188">
        <v>150</v>
      </c>
      <c r="I203" s="189"/>
      <c r="J203" s="190">
        <f>ROUND(I203*H203,2)</f>
        <v>0</v>
      </c>
      <c r="K203" s="186" t="s">
        <v>120</v>
      </c>
      <c r="L203" s="38"/>
      <c r="M203" s="191" t="s">
        <v>1</v>
      </c>
      <c r="N203" s="192" t="s">
        <v>43</v>
      </c>
      <c r="O203" s="85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5" t="s">
        <v>121</v>
      </c>
      <c r="AT203" s="195" t="s">
        <v>116</v>
      </c>
      <c r="AU203" s="195" t="s">
        <v>78</v>
      </c>
      <c r="AY203" s="11" t="s">
        <v>122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1" t="s">
        <v>86</v>
      </c>
      <c r="BK203" s="196">
        <f>ROUND(I203*H203,2)</f>
        <v>0</v>
      </c>
      <c r="BL203" s="11" t="s">
        <v>121</v>
      </c>
      <c r="BM203" s="195" t="s">
        <v>295</v>
      </c>
    </row>
    <row r="204" s="2" customFormat="1">
      <c r="A204" s="32"/>
      <c r="B204" s="33"/>
      <c r="C204" s="34"/>
      <c r="D204" s="197" t="s">
        <v>124</v>
      </c>
      <c r="E204" s="34"/>
      <c r="F204" s="198" t="s">
        <v>296</v>
      </c>
      <c r="G204" s="34"/>
      <c r="H204" s="34"/>
      <c r="I204" s="199"/>
      <c r="J204" s="34"/>
      <c r="K204" s="34"/>
      <c r="L204" s="38"/>
      <c r="M204" s="200"/>
      <c r="N204" s="201"/>
      <c r="O204" s="85"/>
      <c r="P204" s="85"/>
      <c r="Q204" s="85"/>
      <c r="R204" s="85"/>
      <c r="S204" s="85"/>
      <c r="T204" s="86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1" t="s">
        <v>124</v>
      </c>
      <c r="AU204" s="11" t="s">
        <v>78</v>
      </c>
    </row>
    <row r="205" s="2" customFormat="1">
      <c r="A205" s="32"/>
      <c r="B205" s="33"/>
      <c r="C205" s="34"/>
      <c r="D205" s="197" t="s">
        <v>191</v>
      </c>
      <c r="E205" s="34"/>
      <c r="F205" s="202" t="s">
        <v>204</v>
      </c>
      <c r="G205" s="34"/>
      <c r="H205" s="34"/>
      <c r="I205" s="199"/>
      <c r="J205" s="34"/>
      <c r="K205" s="34"/>
      <c r="L205" s="38"/>
      <c r="M205" s="200"/>
      <c r="N205" s="201"/>
      <c r="O205" s="85"/>
      <c r="P205" s="85"/>
      <c r="Q205" s="85"/>
      <c r="R205" s="85"/>
      <c r="S205" s="85"/>
      <c r="T205" s="86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1" t="s">
        <v>191</v>
      </c>
      <c r="AU205" s="11" t="s">
        <v>78</v>
      </c>
    </row>
    <row r="206" s="2" customFormat="1" ht="33" customHeight="1">
      <c r="A206" s="32"/>
      <c r="B206" s="33"/>
      <c r="C206" s="184" t="s">
        <v>297</v>
      </c>
      <c r="D206" s="184" t="s">
        <v>116</v>
      </c>
      <c r="E206" s="185" t="s">
        <v>298</v>
      </c>
      <c r="F206" s="186" t="s">
        <v>299</v>
      </c>
      <c r="G206" s="187" t="s">
        <v>188</v>
      </c>
      <c r="H206" s="188">
        <v>40</v>
      </c>
      <c r="I206" s="189"/>
      <c r="J206" s="190">
        <f>ROUND(I206*H206,2)</f>
        <v>0</v>
      </c>
      <c r="K206" s="186" t="s">
        <v>120</v>
      </c>
      <c r="L206" s="38"/>
      <c r="M206" s="191" t="s">
        <v>1</v>
      </c>
      <c r="N206" s="192" t="s">
        <v>43</v>
      </c>
      <c r="O206" s="85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5" t="s">
        <v>121</v>
      </c>
      <c r="AT206" s="195" t="s">
        <v>116</v>
      </c>
      <c r="AU206" s="195" t="s">
        <v>78</v>
      </c>
      <c r="AY206" s="11" t="s">
        <v>122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1" t="s">
        <v>86</v>
      </c>
      <c r="BK206" s="196">
        <f>ROUND(I206*H206,2)</f>
        <v>0</v>
      </c>
      <c r="BL206" s="11" t="s">
        <v>121</v>
      </c>
      <c r="BM206" s="195" t="s">
        <v>300</v>
      </c>
    </row>
    <row r="207" s="2" customFormat="1">
      <c r="A207" s="32"/>
      <c r="B207" s="33"/>
      <c r="C207" s="34"/>
      <c r="D207" s="197" t="s">
        <v>124</v>
      </c>
      <c r="E207" s="34"/>
      <c r="F207" s="198" t="s">
        <v>301</v>
      </c>
      <c r="G207" s="34"/>
      <c r="H207" s="34"/>
      <c r="I207" s="199"/>
      <c r="J207" s="34"/>
      <c r="K207" s="34"/>
      <c r="L207" s="38"/>
      <c r="M207" s="200"/>
      <c r="N207" s="201"/>
      <c r="O207" s="85"/>
      <c r="P207" s="85"/>
      <c r="Q207" s="85"/>
      <c r="R207" s="85"/>
      <c r="S207" s="85"/>
      <c r="T207" s="86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1" t="s">
        <v>124</v>
      </c>
      <c r="AU207" s="11" t="s">
        <v>78</v>
      </c>
    </row>
    <row r="208" s="2" customFormat="1">
      <c r="A208" s="32"/>
      <c r="B208" s="33"/>
      <c r="C208" s="34"/>
      <c r="D208" s="197" t="s">
        <v>191</v>
      </c>
      <c r="E208" s="34"/>
      <c r="F208" s="202" t="s">
        <v>210</v>
      </c>
      <c r="G208" s="34"/>
      <c r="H208" s="34"/>
      <c r="I208" s="199"/>
      <c r="J208" s="34"/>
      <c r="K208" s="34"/>
      <c r="L208" s="38"/>
      <c r="M208" s="200"/>
      <c r="N208" s="201"/>
      <c r="O208" s="85"/>
      <c r="P208" s="85"/>
      <c r="Q208" s="85"/>
      <c r="R208" s="85"/>
      <c r="S208" s="85"/>
      <c r="T208" s="86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1" t="s">
        <v>191</v>
      </c>
      <c r="AU208" s="11" t="s">
        <v>78</v>
      </c>
    </row>
    <row r="209" s="2" customFormat="1" ht="33" customHeight="1">
      <c r="A209" s="32"/>
      <c r="B209" s="33"/>
      <c r="C209" s="184" t="s">
        <v>302</v>
      </c>
      <c r="D209" s="184" t="s">
        <v>116</v>
      </c>
      <c r="E209" s="185" t="s">
        <v>303</v>
      </c>
      <c r="F209" s="186" t="s">
        <v>304</v>
      </c>
      <c r="G209" s="187" t="s">
        <v>188</v>
      </c>
      <c r="H209" s="188">
        <v>30</v>
      </c>
      <c r="I209" s="189"/>
      <c r="J209" s="190">
        <f>ROUND(I209*H209,2)</f>
        <v>0</v>
      </c>
      <c r="K209" s="186" t="s">
        <v>120</v>
      </c>
      <c r="L209" s="38"/>
      <c r="M209" s="191" t="s">
        <v>1</v>
      </c>
      <c r="N209" s="192" t="s">
        <v>43</v>
      </c>
      <c r="O209" s="85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5" t="s">
        <v>121</v>
      </c>
      <c r="AT209" s="195" t="s">
        <v>116</v>
      </c>
      <c r="AU209" s="195" t="s">
        <v>78</v>
      </c>
      <c r="AY209" s="11" t="s">
        <v>122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1" t="s">
        <v>86</v>
      </c>
      <c r="BK209" s="196">
        <f>ROUND(I209*H209,2)</f>
        <v>0</v>
      </c>
      <c r="BL209" s="11" t="s">
        <v>121</v>
      </c>
      <c r="BM209" s="195" t="s">
        <v>305</v>
      </c>
    </row>
    <row r="210" s="2" customFormat="1">
      <c r="A210" s="32"/>
      <c r="B210" s="33"/>
      <c r="C210" s="34"/>
      <c r="D210" s="197" t="s">
        <v>124</v>
      </c>
      <c r="E210" s="34"/>
      <c r="F210" s="198" t="s">
        <v>306</v>
      </c>
      <c r="G210" s="34"/>
      <c r="H210" s="34"/>
      <c r="I210" s="199"/>
      <c r="J210" s="34"/>
      <c r="K210" s="34"/>
      <c r="L210" s="38"/>
      <c r="M210" s="200"/>
      <c r="N210" s="201"/>
      <c r="O210" s="85"/>
      <c r="P210" s="85"/>
      <c r="Q210" s="85"/>
      <c r="R210" s="85"/>
      <c r="S210" s="85"/>
      <c r="T210" s="86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1" t="s">
        <v>124</v>
      </c>
      <c r="AU210" s="11" t="s">
        <v>78</v>
      </c>
    </row>
    <row r="211" s="2" customFormat="1">
      <c r="A211" s="32"/>
      <c r="B211" s="33"/>
      <c r="C211" s="34"/>
      <c r="D211" s="197" t="s">
        <v>191</v>
      </c>
      <c r="E211" s="34"/>
      <c r="F211" s="202" t="s">
        <v>216</v>
      </c>
      <c r="G211" s="34"/>
      <c r="H211" s="34"/>
      <c r="I211" s="199"/>
      <c r="J211" s="34"/>
      <c r="K211" s="34"/>
      <c r="L211" s="38"/>
      <c r="M211" s="200"/>
      <c r="N211" s="201"/>
      <c r="O211" s="85"/>
      <c r="P211" s="85"/>
      <c r="Q211" s="85"/>
      <c r="R211" s="85"/>
      <c r="S211" s="85"/>
      <c r="T211" s="86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1" t="s">
        <v>191</v>
      </c>
      <c r="AU211" s="11" t="s">
        <v>78</v>
      </c>
    </row>
    <row r="212" s="2" customFormat="1" ht="24.15" customHeight="1">
      <c r="A212" s="32"/>
      <c r="B212" s="33"/>
      <c r="C212" s="184" t="s">
        <v>307</v>
      </c>
      <c r="D212" s="184" t="s">
        <v>116</v>
      </c>
      <c r="E212" s="185" t="s">
        <v>308</v>
      </c>
      <c r="F212" s="186" t="s">
        <v>309</v>
      </c>
      <c r="G212" s="187" t="s">
        <v>188</v>
      </c>
      <c r="H212" s="188">
        <v>20</v>
      </c>
      <c r="I212" s="189"/>
      <c r="J212" s="190">
        <f>ROUND(I212*H212,2)</f>
        <v>0</v>
      </c>
      <c r="K212" s="186" t="s">
        <v>120</v>
      </c>
      <c r="L212" s="38"/>
      <c r="M212" s="191" t="s">
        <v>1</v>
      </c>
      <c r="N212" s="192" t="s">
        <v>43</v>
      </c>
      <c r="O212" s="85"/>
      <c r="P212" s="193">
        <f>O212*H212</f>
        <v>0</v>
      </c>
      <c r="Q212" s="193">
        <v>0</v>
      </c>
      <c r="R212" s="193">
        <f>Q212*H212</f>
        <v>0</v>
      </c>
      <c r="S212" s="193">
        <v>0</v>
      </c>
      <c r="T212" s="19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5" t="s">
        <v>121</v>
      </c>
      <c r="AT212" s="195" t="s">
        <v>116</v>
      </c>
      <c r="AU212" s="195" t="s">
        <v>78</v>
      </c>
      <c r="AY212" s="11" t="s">
        <v>122</v>
      </c>
      <c r="BE212" s="196">
        <f>IF(N212="základní",J212,0)</f>
        <v>0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1" t="s">
        <v>86</v>
      </c>
      <c r="BK212" s="196">
        <f>ROUND(I212*H212,2)</f>
        <v>0</v>
      </c>
      <c r="BL212" s="11" t="s">
        <v>121</v>
      </c>
      <c r="BM212" s="195" t="s">
        <v>310</v>
      </c>
    </row>
    <row r="213" s="2" customFormat="1">
      <c r="A213" s="32"/>
      <c r="B213" s="33"/>
      <c r="C213" s="34"/>
      <c r="D213" s="197" t="s">
        <v>124</v>
      </c>
      <c r="E213" s="34"/>
      <c r="F213" s="198" t="s">
        <v>311</v>
      </c>
      <c r="G213" s="34"/>
      <c r="H213" s="34"/>
      <c r="I213" s="199"/>
      <c r="J213" s="34"/>
      <c r="K213" s="34"/>
      <c r="L213" s="38"/>
      <c r="M213" s="200"/>
      <c r="N213" s="201"/>
      <c r="O213" s="85"/>
      <c r="P213" s="85"/>
      <c r="Q213" s="85"/>
      <c r="R213" s="85"/>
      <c r="S213" s="85"/>
      <c r="T213" s="86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1" t="s">
        <v>124</v>
      </c>
      <c r="AU213" s="11" t="s">
        <v>78</v>
      </c>
    </row>
    <row r="214" s="2" customFormat="1">
      <c r="A214" s="32"/>
      <c r="B214" s="33"/>
      <c r="C214" s="34"/>
      <c r="D214" s="197" t="s">
        <v>191</v>
      </c>
      <c r="E214" s="34"/>
      <c r="F214" s="202" t="s">
        <v>222</v>
      </c>
      <c r="G214" s="34"/>
      <c r="H214" s="34"/>
      <c r="I214" s="199"/>
      <c r="J214" s="34"/>
      <c r="K214" s="34"/>
      <c r="L214" s="38"/>
      <c r="M214" s="200"/>
      <c r="N214" s="201"/>
      <c r="O214" s="85"/>
      <c r="P214" s="85"/>
      <c r="Q214" s="85"/>
      <c r="R214" s="85"/>
      <c r="S214" s="85"/>
      <c r="T214" s="86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1" t="s">
        <v>191</v>
      </c>
      <c r="AU214" s="11" t="s">
        <v>78</v>
      </c>
    </row>
    <row r="215" s="2" customFormat="1" ht="33" customHeight="1">
      <c r="A215" s="32"/>
      <c r="B215" s="33"/>
      <c r="C215" s="184" t="s">
        <v>312</v>
      </c>
      <c r="D215" s="184" t="s">
        <v>116</v>
      </c>
      <c r="E215" s="185" t="s">
        <v>313</v>
      </c>
      <c r="F215" s="186" t="s">
        <v>314</v>
      </c>
      <c r="G215" s="187" t="s">
        <v>188</v>
      </c>
      <c r="H215" s="188">
        <v>250</v>
      </c>
      <c r="I215" s="189"/>
      <c r="J215" s="190">
        <f>ROUND(I215*H215,2)</f>
        <v>0</v>
      </c>
      <c r="K215" s="186" t="s">
        <v>120</v>
      </c>
      <c r="L215" s="38"/>
      <c r="M215" s="191" t="s">
        <v>1</v>
      </c>
      <c r="N215" s="192" t="s">
        <v>43</v>
      </c>
      <c r="O215" s="85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5" t="s">
        <v>121</v>
      </c>
      <c r="AT215" s="195" t="s">
        <v>116</v>
      </c>
      <c r="AU215" s="195" t="s">
        <v>78</v>
      </c>
      <c r="AY215" s="11" t="s">
        <v>122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1" t="s">
        <v>86</v>
      </c>
      <c r="BK215" s="196">
        <f>ROUND(I215*H215,2)</f>
        <v>0</v>
      </c>
      <c r="BL215" s="11" t="s">
        <v>121</v>
      </c>
      <c r="BM215" s="195" t="s">
        <v>315</v>
      </c>
    </row>
    <row r="216" s="2" customFormat="1">
      <c r="A216" s="32"/>
      <c r="B216" s="33"/>
      <c r="C216" s="34"/>
      <c r="D216" s="197" t="s">
        <v>124</v>
      </c>
      <c r="E216" s="34"/>
      <c r="F216" s="198" t="s">
        <v>316</v>
      </c>
      <c r="G216" s="34"/>
      <c r="H216" s="34"/>
      <c r="I216" s="199"/>
      <c r="J216" s="34"/>
      <c r="K216" s="34"/>
      <c r="L216" s="38"/>
      <c r="M216" s="200"/>
      <c r="N216" s="201"/>
      <c r="O216" s="85"/>
      <c r="P216" s="85"/>
      <c r="Q216" s="85"/>
      <c r="R216" s="85"/>
      <c r="S216" s="85"/>
      <c r="T216" s="86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1" t="s">
        <v>124</v>
      </c>
      <c r="AU216" s="11" t="s">
        <v>78</v>
      </c>
    </row>
    <row r="217" s="2" customFormat="1">
      <c r="A217" s="32"/>
      <c r="B217" s="33"/>
      <c r="C217" s="34"/>
      <c r="D217" s="197" t="s">
        <v>191</v>
      </c>
      <c r="E217" s="34"/>
      <c r="F217" s="202" t="s">
        <v>192</v>
      </c>
      <c r="G217" s="34"/>
      <c r="H217" s="34"/>
      <c r="I217" s="199"/>
      <c r="J217" s="34"/>
      <c r="K217" s="34"/>
      <c r="L217" s="38"/>
      <c r="M217" s="200"/>
      <c r="N217" s="201"/>
      <c r="O217" s="85"/>
      <c r="P217" s="85"/>
      <c r="Q217" s="85"/>
      <c r="R217" s="85"/>
      <c r="S217" s="85"/>
      <c r="T217" s="86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1" t="s">
        <v>191</v>
      </c>
      <c r="AU217" s="11" t="s">
        <v>78</v>
      </c>
    </row>
    <row r="218" s="2" customFormat="1" ht="33" customHeight="1">
      <c r="A218" s="32"/>
      <c r="B218" s="33"/>
      <c r="C218" s="184" t="s">
        <v>317</v>
      </c>
      <c r="D218" s="184" t="s">
        <v>116</v>
      </c>
      <c r="E218" s="185" t="s">
        <v>318</v>
      </c>
      <c r="F218" s="186" t="s">
        <v>319</v>
      </c>
      <c r="G218" s="187" t="s">
        <v>188</v>
      </c>
      <c r="H218" s="188">
        <v>150</v>
      </c>
      <c r="I218" s="189"/>
      <c r="J218" s="190">
        <f>ROUND(I218*H218,2)</f>
        <v>0</v>
      </c>
      <c r="K218" s="186" t="s">
        <v>120</v>
      </c>
      <c r="L218" s="38"/>
      <c r="M218" s="191" t="s">
        <v>1</v>
      </c>
      <c r="N218" s="192" t="s">
        <v>43</v>
      </c>
      <c r="O218" s="85"/>
      <c r="P218" s="193">
        <f>O218*H218</f>
        <v>0</v>
      </c>
      <c r="Q218" s="193">
        <v>0</v>
      </c>
      <c r="R218" s="193">
        <f>Q218*H218</f>
        <v>0</v>
      </c>
      <c r="S218" s="193">
        <v>0</v>
      </c>
      <c r="T218" s="19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5" t="s">
        <v>121</v>
      </c>
      <c r="AT218" s="195" t="s">
        <v>116</v>
      </c>
      <c r="AU218" s="195" t="s">
        <v>78</v>
      </c>
      <c r="AY218" s="11" t="s">
        <v>122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1" t="s">
        <v>86</v>
      </c>
      <c r="BK218" s="196">
        <f>ROUND(I218*H218,2)</f>
        <v>0</v>
      </c>
      <c r="BL218" s="11" t="s">
        <v>121</v>
      </c>
      <c r="BM218" s="195" t="s">
        <v>320</v>
      </c>
    </row>
    <row r="219" s="2" customFormat="1">
      <c r="A219" s="32"/>
      <c r="B219" s="33"/>
      <c r="C219" s="34"/>
      <c r="D219" s="197" t="s">
        <v>124</v>
      </c>
      <c r="E219" s="34"/>
      <c r="F219" s="198" t="s">
        <v>321</v>
      </c>
      <c r="G219" s="34"/>
      <c r="H219" s="34"/>
      <c r="I219" s="199"/>
      <c r="J219" s="34"/>
      <c r="K219" s="34"/>
      <c r="L219" s="38"/>
      <c r="M219" s="200"/>
      <c r="N219" s="201"/>
      <c r="O219" s="85"/>
      <c r="P219" s="85"/>
      <c r="Q219" s="85"/>
      <c r="R219" s="85"/>
      <c r="S219" s="85"/>
      <c r="T219" s="86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1" t="s">
        <v>124</v>
      </c>
      <c r="AU219" s="11" t="s">
        <v>78</v>
      </c>
    </row>
    <row r="220" s="2" customFormat="1">
      <c r="A220" s="32"/>
      <c r="B220" s="33"/>
      <c r="C220" s="34"/>
      <c r="D220" s="197" t="s">
        <v>191</v>
      </c>
      <c r="E220" s="34"/>
      <c r="F220" s="202" t="s">
        <v>198</v>
      </c>
      <c r="G220" s="34"/>
      <c r="H220" s="34"/>
      <c r="I220" s="199"/>
      <c r="J220" s="34"/>
      <c r="K220" s="34"/>
      <c r="L220" s="38"/>
      <c r="M220" s="200"/>
      <c r="N220" s="201"/>
      <c r="O220" s="85"/>
      <c r="P220" s="85"/>
      <c r="Q220" s="85"/>
      <c r="R220" s="85"/>
      <c r="S220" s="85"/>
      <c r="T220" s="86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1" t="s">
        <v>191</v>
      </c>
      <c r="AU220" s="11" t="s">
        <v>78</v>
      </c>
    </row>
    <row r="221" s="2" customFormat="1" ht="33" customHeight="1">
      <c r="A221" s="32"/>
      <c r="B221" s="33"/>
      <c r="C221" s="184" t="s">
        <v>322</v>
      </c>
      <c r="D221" s="184" t="s">
        <v>116</v>
      </c>
      <c r="E221" s="185" t="s">
        <v>323</v>
      </c>
      <c r="F221" s="186" t="s">
        <v>324</v>
      </c>
      <c r="G221" s="187" t="s">
        <v>188</v>
      </c>
      <c r="H221" s="188">
        <v>150</v>
      </c>
      <c r="I221" s="189"/>
      <c r="J221" s="190">
        <f>ROUND(I221*H221,2)</f>
        <v>0</v>
      </c>
      <c r="K221" s="186" t="s">
        <v>120</v>
      </c>
      <c r="L221" s="38"/>
      <c r="M221" s="191" t="s">
        <v>1</v>
      </c>
      <c r="N221" s="192" t="s">
        <v>43</v>
      </c>
      <c r="O221" s="85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5" t="s">
        <v>121</v>
      </c>
      <c r="AT221" s="195" t="s">
        <v>116</v>
      </c>
      <c r="AU221" s="195" t="s">
        <v>78</v>
      </c>
      <c r="AY221" s="11" t="s">
        <v>122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1" t="s">
        <v>86</v>
      </c>
      <c r="BK221" s="196">
        <f>ROUND(I221*H221,2)</f>
        <v>0</v>
      </c>
      <c r="BL221" s="11" t="s">
        <v>121</v>
      </c>
      <c r="BM221" s="195" t="s">
        <v>325</v>
      </c>
    </row>
    <row r="222" s="2" customFormat="1">
      <c r="A222" s="32"/>
      <c r="B222" s="33"/>
      <c r="C222" s="34"/>
      <c r="D222" s="197" t="s">
        <v>124</v>
      </c>
      <c r="E222" s="34"/>
      <c r="F222" s="198" t="s">
        <v>326</v>
      </c>
      <c r="G222" s="34"/>
      <c r="H222" s="34"/>
      <c r="I222" s="199"/>
      <c r="J222" s="34"/>
      <c r="K222" s="34"/>
      <c r="L222" s="38"/>
      <c r="M222" s="200"/>
      <c r="N222" s="201"/>
      <c r="O222" s="85"/>
      <c r="P222" s="85"/>
      <c r="Q222" s="85"/>
      <c r="R222" s="85"/>
      <c r="S222" s="85"/>
      <c r="T222" s="86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1" t="s">
        <v>124</v>
      </c>
      <c r="AU222" s="11" t="s">
        <v>78</v>
      </c>
    </row>
    <row r="223" s="2" customFormat="1">
      <c r="A223" s="32"/>
      <c r="B223" s="33"/>
      <c r="C223" s="34"/>
      <c r="D223" s="197" t="s">
        <v>191</v>
      </c>
      <c r="E223" s="34"/>
      <c r="F223" s="202" t="s">
        <v>204</v>
      </c>
      <c r="G223" s="34"/>
      <c r="H223" s="34"/>
      <c r="I223" s="199"/>
      <c r="J223" s="34"/>
      <c r="K223" s="34"/>
      <c r="L223" s="38"/>
      <c r="M223" s="200"/>
      <c r="N223" s="201"/>
      <c r="O223" s="85"/>
      <c r="P223" s="85"/>
      <c r="Q223" s="85"/>
      <c r="R223" s="85"/>
      <c r="S223" s="85"/>
      <c r="T223" s="86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1" t="s">
        <v>191</v>
      </c>
      <c r="AU223" s="11" t="s">
        <v>78</v>
      </c>
    </row>
    <row r="224" s="2" customFormat="1" ht="33" customHeight="1">
      <c r="A224" s="32"/>
      <c r="B224" s="33"/>
      <c r="C224" s="184" t="s">
        <v>327</v>
      </c>
      <c r="D224" s="184" t="s">
        <v>116</v>
      </c>
      <c r="E224" s="185" t="s">
        <v>328</v>
      </c>
      <c r="F224" s="186" t="s">
        <v>329</v>
      </c>
      <c r="G224" s="187" t="s">
        <v>188</v>
      </c>
      <c r="H224" s="188">
        <v>40</v>
      </c>
      <c r="I224" s="189"/>
      <c r="J224" s="190">
        <f>ROUND(I224*H224,2)</f>
        <v>0</v>
      </c>
      <c r="K224" s="186" t="s">
        <v>120</v>
      </c>
      <c r="L224" s="38"/>
      <c r="M224" s="191" t="s">
        <v>1</v>
      </c>
      <c r="N224" s="192" t="s">
        <v>43</v>
      </c>
      <c r="O224" s="85"/>
      <c r="P224" s="193">
        <f>O224*H224</f>
        <v>0</v>
      </c>
      <c r="Q224" s="193">
        <v>0</v>
      </c>
      <c r="R224" s="193">
        <f>Q224*H224</f>
        <v>0</v>
      </c>
      <c r="S224" s="193">
        <v>0</v>
      </c>
      <c r="T224" s="19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5" t="s">
        <v>121</v>
      </c>
      <c r="AT224" s="195" t="s">
        <v>116</v>
      </c>
      <c r="AU224" s="195" t="s">
        <v>78</v>
      </c>
      <c r="AY224" s="11" t="s">
        <v>122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1" t="s">
        <v>86</v>
      </c>
      <c r="BK224" s="196">
        <f>ROUND(I224*H224,2)</f>
        <v>0</v>
      </c>
      <c r="BL224" s="11" t="s">
        <v>121</v>
      </c>
      <c r="BM224" s="195" t="s">
        <v>330</v>
      </c>
    </row>
    <row r="225" s="2" customFormat="1">
      <c r="A225" s="32"/>
      <c r="B225" s="33"/>
      <c r="C225" s="34"/>
      <c r="D225" s="197" t="s">
        <v>124</v>
      </c>
      <c r="E225" s="34"/>
      <c r="F225" s="198" t="s">
        <v>331</v>
      </c>
      <c r="G225" s="34"/>
      <c r="H225" s="34"/>
      <c r="I225" s="199"/>
      <c r="J225" s="34"/>
      <c r="K225" s="34"/>
      <c r="L225" s="38"/>
      <c r="M225" s="200"/>
      <c r="N225" s="201"/>
      <c r="O225" s="85"/>
      <c r="P225" s="85"/>
      <c r="Q225" s="85"/>
      <c r="R225" s="85"/>
      <c r="S225" s="85"/>
      <c r="T225" s="86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1" t="s">
        <v>124</v>
      </c>
      <c r="AU225" s="11" t="s">
        <v>78</v>
      </c>
    </row>
    <row r="226" s="2" customFormat="1">
      <c r="A226" s="32"/>
      <c r="B226" s="33"/>
      <c r="C226" s="34"/>
      <c r="D226" s="197" t="s">
        <v>191</v>
      </c>
      <c r="E226" s="34"/>
      <c r="F226" s="202" t="s">
        <v>210</v>
      </c>
      <c r="G226" s="34"/>
      <c r="H226" s="34"/>
      <c r="I226" s="199"/>
      <c r="J226" s="34"/>
      <c r="K226" s="34"/>
      <c r="L226" s="38"/>
      <c r="M226" s="200"/>
      <c r="N226" s="201"/>
      <c r="O226" s="85"/>
      <c r="P226" s="85"/>
      <c r="Q226" s="85"/>
      <c r="R226" s="85"/>
      <c r="S226" s="85"/>
      <c r="T226" s="86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1" t="s">
        <v>191</v>
      </c>
      <c r="AU226" s="11" t="s">
        <v>78</v>
      </c>
    </row>
    <row r="227" s="2" customFormat="1" ht="33" customHeight="1">
      <c r="A227" s="32"/>
      <c r="B227" s="33"/>
      <c r="C227" s="184" t="s">
        <v>332</v>
      </c>
      <c r="D227" s="184" t="s">
        <v>116</v>
      </c>
      <c r="E227" s="185" t="s">
        <v>333</v>
      </c>
      <c r="F227" s="186" t="s">
        <v>334</v>
      </c>
      <c r="G227" s="187" t="s">
        <v>188</v>
      </c>
      <c r="H227" s="188">
        <v>30</v>
      </c>
      <c r="I227" s="189"/>
      <c r="J227" s="190">
        <f>ROUND(I227*H227,2)</f>
        <v>0</v>
      </c>
      <c r="K227" s="186" t="s">
        <v>120</v>
      </c>
      <c r="L227" s="38"/>
      <c r="M227" s="191" t="s">
        <v>1</v>
      </c>
      <c r="N227" s="192" t="s">
        <v>43</v>
      </c>
      <c r="O227" s="85"/>
      <c r="P227" s="193">
        <f>O227*H227</f>
        <v>0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5" t="s">
        <v>121</v>
      </c>
      <c r="AT227" s="195" t="s">
        <v>116</v>
      </c>
      <c r="AU227" s="195" t="s">
        <v>78</v>
      </c>
      <c r="AY227" s="11" t="s">
        <v>122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1" t="s">
        <v>86</v>
      </c>
      <c r="BK227" s="196">
        <f>ROUND(I227*H227,2)</f>
        <v>0</v>
      </c>
      <c r="BL227" s="11" t="s">
        <v>121</v>
      </c>
      <c r="BM227" s="195" t="s">
        <v>335</v>
      </c>
    </row>
    <row r="228" s="2" customFormat="1">
      <c r="A228" s="32"/>
      <c r="B228" s="33"/>
      <c r="C228" s="34"/>
      <c r="D228" s="197" t="s">
        <v>124</v>
      </c>
      <c r="E228" s="34"/>
      <c r="F228" s="198" t="s">
        <v>336</v>
      </c>
      <c r="G228" s="34"/>
      <c r="H228" s="34"/>
      <c r="I228" s="199"/>
      <c r="J228" s="34"/>
      <c r="K228" s="34"/>
      <c r="L228" s="38"/>
      <c r="M228" s="200"/>
      <c r="N228" s="201"/>
      <c r="O228" s="85"/>
      <c r="P228" s="85"/>
      <c r="Q228" s="85"/>
      <c r="R228" s="85"/>
      <c r="S228" s="85"/>
      <c r="T228" s="86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1" t="s">
        <v>124</v>
      </c>
      <c r="AU228" s="11" t="s">
        <v>78</v>
      </c>
    </row>
    <row r="229" s="2" customFormat="1">
      <c r="A229" s="32"/>
      <c r="B229" s="33"/>
      <c r="C229" s="34"/>
      <c r="D229" s="197" t="s">
        <v>191</v>
      </c>
      <c r="E229" s="34"/>
      <c r="F229" s="202" t="s">
        <v>216</v>
      </c>
      <c r="G229" s="34"/>
      <c r="H229" s="34"/>
      <c r="I229" s="199"/>
      <c r="J229" s="34"/>
      <c r="K229" s="34"/>
      <c r="L229" s="38"/>
      <c r="M229" s="200"/>
      <c r="N229" s="201"/>
      <c r="O229" s="85"/>
      <c r="P229" s="85"/>
      <c r="Q229" s="85"/>
      <c r="R229" s="85"/>
      <c r="S229" s="85"/>
      <c r="T229" s="86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1" t="s">
        <v>191</v>
      </c>
      <c r="AU229" s="11" t="s">
        <v>78</v>
      </c>
    </row>
    <row r="230" s="2" customFormat="1" ht="24.15" customHeight="1">
      <c r="A230" s="32"/>
      <c r="B230" s="33"/>
      <c r="C230" s="184" t="s">
        <v>337</v>
      </c>
      <c r="D230" s="184" t="s">
        <v>116</v>
      </c>
      <c r="E230" s="185" t="s">
        <v>338</v>
      </c>
      <c r="F230" s="186" t="s">
        <v>339</v>
      </c>
      <c r="G230" s="187" t="s">
        <v>188</v>
      </c>
      <c r="H230" s="188">
        <v>20</v>
      </c>
      <c r="I230" s="189"/>
      <c r="J230" s="190">
        <f>ROUND(I230*H230,2)</f>
        <v>0</v>
      </c>
      <c r="K230" s="186" t="s">
        <v>120</v>
      </c>
      <c r="L230" s="38"/>
      <c r="M230" s="191" t="s">
        <v>1</v>
      </c>
      <c r="N230" s="192" t="s">
        <v>43</v>
      </c>
      <c r="O230" s="85"/>
      <c r="P230" s="193">
        <f>O230*H230</f>
        <v>0</v>
      </c>
      <c r="Q230" s="193">
        <v>0</v>
      </c>
      <c r="R230" s="193">
        <f>Q230*H230</f>
        <v>0</v>
      </c>
      <c r="S230" s="193">
        <v>0</v>
      </c>
      <c r="T230" s="19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5" t="s">
        <v>121</v>
      </c>
      <c r="AT230" s="195" t="s">
        <v>116</v>
      </c>
      <c r="AU230" s="195" t="s">
        <v>78</v>
      </c>
      <c r="AY230" s="11" t="s">
        <v>122</v>
      </c>
      <c r="BE230" s="196">
        <f>IF(N230="základní",J230,0)</f>
        <v>0</v>
      </c>
      <c r="BF230" s="196">
        <f>IF(N230="snížená",J230,0)</f>
        <v>0</v>
      </c>
      <c r="BG230" s="196">
        <f>IF(N230="zákl. přenesená",J230,0)</f>
        <v>0</v>
      </c>
      <c r="BH230" s="196">
        <f>IF(N230="sníž. přenesená",J230,0)</f>
        <v>0</v>
      </c>
      <c r="BI230" s="196">
        <f>IF(N230="nulová",J230,0)</f>
        <v>0</v>
      </c>
      <c r="BJ230" s="11" t="s">
        <v>86</v>
      </c>
      <c r="BK230" s="196">
        <f>ROUND(I230*H230,2)</f>
        <v>0</v>
      </c>
      <c r="BL230" s="11" t="s">
        <v>121</v>
      </c>
      <c r="BM230" s="195" t="s">
        <v>340</v>
      </c>
    </row>
    <row r="231" s="2" customFormat="1">
      <c r="A231" s="32"/>
      <c r="B231" s="33"/>
      <c r="C231" s="34"/>
      <c r="D231" s="197" t="s">
        <v>124</v>
      </c>
      <c r="E231" s="34"/>
      <c r="F231" s="198" t="s">
        <v>341</v>
      </c>
      <c r="G231" s="34"/>
      <c r="H231" s="34"/>
      <c r="I231" s="199"/>
      <c r="J231" s="34"/>
      <c r="K231" s="34"/>
      <c r="L231" s="38"/>
      <c r="M231" s="200"/>
      <c r="N231" s="201"/>
      <c r="O231" s="85"/>
      <c r="P231" s="85"/>
      <c r="Q231" s="85"/>
      <c r="R231" s="85"/>
      <c r="S231" s="85"/>
      <c r="T231" s="86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1" t="s">
        <v>124</v>
      </c>
      <c r="AU231" s="11" t="s">
        <v>78</v>
      </c>
    </row>
    <row r="232" s="2" customFormat="1">
      <c r="A232" s="32"/>
      <c r="B232" s="33"/>
      <c r="C232" s="34"/>
      <c r="D232" s="197" t="s">
        <v>191</v>
      </c>
      <c r="E232" s="34"/>
      <c r="F232" s="202" t="s">
        <v>222</v>
      </c>
      <c r="G232" s="34"/>
      <c r="H232" s="34"/>
      <c r="I232" s="199"/>
      <c r="J232" s="34"/>
      <c r="K232" s="34"/>
      <c r="L232" s="38"/>
      <c r="M232" s="200"/>
      <c r="N232" s="201"/>
      <c r="O232" s="85"/>
      <c r="P232" s="85"/>
      <c r="Q232" s="85"/>
      <c r="R232" s="85"/>
      <c r="S232" s="85"/>
      <c r="T232" s="86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1" t="s">
        <v>191</v>
      </c>
      <c r="AU232" s="11" t="s">
        <v>78</v>
      </c>
    </row>
    <row r="233" s="2" customFormat="1" ht="33" customHeight="1">
      <c r="A233" s="32"/>
      <c r="B233" s="33"/>
      <c r="C233" s="184" t="s">
        <v>342</v>
      </c>
      <c r="D233" s="184" t="s">
        <v>116</v>
      </c>
      <c r="E233" s="185" t="s">
        <v>343</v>
      </c>
      <c r="F233" s="186" t="s">
        <v>344</v>
      </c>
      <c r="G233" s="187" t="s">
        <v>188</v>
      </c>
      <c r="H233" s="188">
        <v>250</v>
      </c>
      <c r="I233" s="189"/>
      <c r="J233" s="190">
        <f>ROUND(I233*H233,2)</f>
        <v>0</v>
      </c>
      <c r="K233" s="186" t="s">
        <v>120</v>
      </c>
      <c r="L233" s="38"/>
      <c r="M233" s="191" t="s">
        <v>1</v>
      </c>
      <c r="N233" s="192" t="s">
        <v>43</v>
      </c>
      <c r="O233" s="85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5" t="s">
        <v>121</v>
      </c>
      <c r="AT233" s="195" t="s">
        <v>116</v>
      </c>
      <c r="AU233" s="195" t="s">
        <v>78</v>
      </c>
      <c r="AY233" s="11" t="s">
        <v>122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1" t="s">
        <v>86</v>
      </c>
      <c r="BK233" s="196">
        <f>ROUND(I233*H233,2)</f>
        <v>0</v>
      </c>
      <c r="BL233" s="11" t="s">
        <v>121</v>
      </c>
      <c r="BM233" s="195" t="s">
        <v>345</v>
      </c>
    </row>
    <row r="234" s="2" customFormat="1">
      <c r="A234" s="32"/>
      <c r="B234" s="33"/>
      <c r="C234" s="34"/>
      <c r="D234" s="197" t="s">
        <v>124</v>
      </c>
      <c r="E234" s="34"/>
      <c r="F234" s="198" t="s">
        <v>346</v>
      </c>
      <c r="G234" s="34"/>
      <c r="H234" s="34"/>
      <c r="I234" s="199"/>
      <c r="J234" s="34"/>
      <c r="K234" s="34"/>
      <c r="L234" s="38"/>
      <c r="M234" s="200"/>
      <c r="N234" s="201"/>
      <c r="O234" s="85"/>
      <c r="P234" s="85"/>
      <c r="Q234" s="85"/>
      <c r="R234" s="85"/>
      <c r="S234" s="85"/>
      <c r="T234" s="86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1" t="s">
        <v>124</v>
      </c>
      <c r="AU234" s="11" t="s">
        <v>78</v>
      </c>
    </row>
    <row r="235" s="2" customFormat="1">
      <c r="A235" s="32"/>
      <c r="B235" s="33"/>
      <c r="C235" s="34"/>
      <c r="D235" s="197" t="s">
        <v>191</v>
      </c>
      <c r="E235" s="34"/>
      <c r="F235" s="202" t="s">
        <v>192</v>
      </c>
      <c r="G235" s="34"/>
      <c r="H235" s="34"/>
      <c r="I235" s="199"/>
      <c r="J235" s="34"/>
      <c r="K235" s="34"/>
      <c r="L235" s="38"/>
      <c r="M235" s="200"/>
      <c r="N235" s="201"/>
      <c r="O235" s="85"/>
      <c r="P235" s="85"/>
      <c r="Q235" s="85"/>
      <c r="R235" s="85"/>
      <c r="S235" s="85"/>
      <c r="T235" s="86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1" t="s">
        <v>191</v>
      </c>
      <c r="AU235" s="11" t="s">
        <v>78</v>
      </c>
    </row>
    <row r="236" s="2" customFormat="1" ht="33" customHeight="1">
      <c r="A236" s="32"/>
      <c r="B236" s="33"/>
      <c r="C236" s="184" t="s">
        <v>347</v>
      </c>
      <c r="D236" s="184" t="s">
        <v>116</v>
      </c>
      <c r="E236" s="185" t="s">
        <v>348</v>
      </c>
      <c r="F236" s="186" t="s">
        <v>349</v>
      </c>
      <c r="G236" s="187" t="s">
        <v>188</v>
      </c>
      <c r="H236" s="188">
        <v>150</v>
      </c>
      <c r="I236" s="189"/>
      <c r="J236" s="190">
        <f>ROUND(I236*H236,2)</f>
        <v>0</v>
      </c>
      <c r="K236" s="186" t="s">
        <v>120</v>
      </c>
      <c r="L236" s="38"/>
      <c r="M236" s="191" t="s">
        <v>1</v>
      </c>
      <c r="N236" s="192" t="s">
        <v>43</v>
      </c>
      <c r="O236" s="85"/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5" t="s">
        <v>121</v>
      </c>
      <c r="AT236" s="195" t="s">
        <v>116</v>
      </c>
      <c r="AU236" s="195" t="s">
        <v>78</v>
      </c>
      <c r="AY236" s="11" t="s">
        <v>122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1" t="s">
        <v>86</v>
      </c>
      <c r="BK236" s="196">
        <f>ROUND(I236*H236,2)</f>
        <v>0</v>
      </c>
      <c r="BL236" s="11" t="s">
        <v>121</v>
      </c>
      <c r="BM236" s="195" t="s">
        <v>350</v>
      </c>
    </row>
    <row r="237" s="2" customFormat="1">
      <c r="A237" s="32"/>
      <c r="B237" s="33"/>
      <c r="C237" s="34"/>
      <c r="D237" s="197" t="s">
        <v>124</v>
      </c>
      <c r="E237" s="34"/>
      <c r="F237" s="198" t="s">
        <v>351</v>
      </c>
      <c r="G237" s="34"/>
      <c r="H237" s="34"/>
      <c r="I237" s="199"/>
      <c r="J237" s="34"/>
      <c r="K237" s="34"/>
      <c r="L237" s="38"/>
      <c r="M237" s="200"/>
      <c r="N237" s="201"/>
      <c r="O237" s="85"/>
      <c r="P237" s="85"/>
      <c r="Q237" s="85"/>
      <c r="R237" s="85"/>
      <c r="S237" s="85"/>
      <c r="T237" s="86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1" t="s">
        <v>124</v>
      </c>
      <c r="AU237" s="11" t="s">
        <v>78</v>
      </c>
    </row>
    <row r="238" s="2" customFormat="1">
      <c r="A238" s="32"/>
      <c r="B238" s="33"/>
      <c r="C238" s="34"/>
      <c r="D238" s="197" t="s">
        <v>191</v>
      </c>
      <c r="E238" s="34"/>
      <c r="F238" s="202" t="s">
        <v>198</v>
      </c>
      <c r="G238" s="34"/>
      <c r="H238" s="34"/>
      <c r="I238" s="199"/>
      <c r="J238" s="34"/>
      <c r="K238" s="34"/>
      <c r="L238" s="38"/>
      <c r="M238" s="200"/>
      <c r="N238" s="201"/>
      <c r="O238" s="85"/>
      <c r="P238" s="85"/>
      <c r="Q238" s="85"/>
      <c r="R238" s="85"/>
      <c r="S238" s="85"/>
      <c r="T238" s="86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1" t="s">
        <v>191</v>
      </c>
      <c r="AU238" s="11" t="s">
        <v>78</v>
      </c>
    </row>
    <row r="239" s="2" customFormat="1" ht="33" customHeight="1">
      <c r="A239" s="32"/>
      <c r="B239" s="33"/>
      <c r="C239" s="184" t="s">
        <v>352</v>
      </c>
      <c r="D239" s="184" t="s">
        <v>116</v>
      </c>
      <c r="E239" s="185" t="s">
        <v>353</v>
      </c>
      <c r="F239" s="186" t="s">
        <v>354</v>
      </c>
      <c r="G239" s="187" t="s">
        <v>188</v>
      </c>
      <c r="H239" s="188">
        <v>150</v>
      </c>
      <c r="I239" s="189"/>
      <c r="J239" s="190">
        <f>ROUND(I239*H239,2)</f>
        <v>0</v>
      </c>
      <c r="K239" s="186" t="s">
        <v>120</v>
      </c>
      <c r="L239" s="38"/>
      <c r="M239" s="191" t="s">
        <v>1</v>
      </c>
      <c r="N239" s="192" t="s">
        <v>43</v>
      </c>
      <c r="O239" s="85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5" t="s">
        <v>121</v>
      </c>
      <c r="AT239" s="195" t="s">
        <v>116</v>
      </c>
      <c r="AU239" s="195" t="s">
        <v>78</v>
      </c>
      <c r="AY239" s="11" t="s">
        <v>122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1" t="s">
        <v>86</v>
      </c>
      <c r="BK239" s="196">
        <f>ROUND(I239*H239,2)</f>
        <v>0</v>
      </c>
      <c r="BL239" s="11" t="s">
        <v>121</v>
      </c>
      <c r="BM239" s="195" t="s">
        <v>355</v>
      </c>
    </row>
    <row r="240" s="2" customFormat="1">
      <c r="A240" s="32"/>
      <c r="B240" s="33"/>
      <c r="C240" s="34"/>
      <c r="D240" s="197" t="s">
        <v>124</v>
      </c>
      <c r="E240" s="34"/>
      <c r="F240" s="198" t="s">
        <v>356</v>
      </c>
      <c r="G240" s="34"/>
      <c r="H240" s="34"/>
      <c r="I240" s="199"/>
      <c r="J240" s="34"/>
      <c r="K240" s="34"/>
      <c r="L240" s="38"/>
      <c r="M240" s="200"/>
      <c r="N240" s="201"/>
      <c r="O240" s="85"/>
      <c r="P240" s="85"/>
      <c r="Q240" s="85"/>
      <c r="R240" s="85"/>
      <c r="S240" s="85"/>
      <c r="T240" s="86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1" t="s">
        <v>124</v>
      </c>
      <c r="AU240" s="11" t="s">
        <v>78</v>
      </c>
    </row>
    <row r="241" s="2" customFormat="1">
      <c r="A241" s="32"/>
      <c r="B241" s="33"/>
      <c r="C241" s="34"/>
      <c r="D241" s="197" t="s">
        <v>191</v>
      </c>
      <c r="E241" s="34"/>
      <c r="F241" s="202" t="s">
        <v>204</v>
      </c>
      <c r="G241" s="34"/>
      <c r="H241" s="34"/>
      <c r="I241" s="199"/>
      <c r="J241" s="34"/>
      <c r="K241" s="34"/>
      <c r="L241" s="38"/>
      <c r="M241" s="200"/>
      <c r="N241" s="201"/>
      <c r="O241" s="85"/>
      <c r="P241" s="85"/>
      <c r="Q241" s="85"/>
      <c r="R241" s="85"/>
      <c r="S241" s="85"/>
      <c r="T241" s="86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1" t="s">
        <v>191</v>
      </c>
      <c r="AU241" s="11" t="s">
        <v>78</v>
      </c>
    </row>
    <row r="242" s="2" customFormat="1" ht="33" customHeight="1">
      <c r="A242" s="32"/>
      <c r="B242" s="33"/>
      <c r="C242" s="184" t="s">
        <v>357</v>
      </c>
      <c r="D242" s="184" t="s">
        <v>116</v>
      </c>
      <c r="E242" s="185" t="s">
        <v>358</v>
      </c>
      <c r="F242" s="186" t="s">
        <v>359</v>
      </c>
      <c r="G242" s="187" t="s">
        <v>188</v>
      </c>
      <c r="H242" s="188">
        <v>30</v>
      </c>
      <c r="I242" s="189"/>
      <c r="J242" s="190">
        <f>ROUND(I242*H242,2)</f>
        <v>0</v>
      </c>
      <c r="K242" s="186" t="s">
        <v>120</v>
      </c>
      <c r="L242" s="38"/>
      <c r="M242" s="191" t="s">
        <v>1</v>
      </c>
      <c r="N242" s="192" t="s">
        <v>43</v>
      </c>
      <c r="O242" s="85"/>
      <c r="P242" s="193">
        <f>O242*H242</f>
        <v>0</v>
      </c>
      <c r="Q242" s="193">
        <v>0</v>
      </c>
      <c r="R242" s="193">
        <f>Q242*H242</f>
        <v>0</v>
      </c>
      <c r="S242" s="193">
        <v>0</v>
      </c>
      <c r="T242" s="194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5" t="s">
        <v>121</v>
      </c>
      <c r="AT242" s="195" t="s">
        <v>116</v>
      </c>
      <c r="AU242" s="195" t="s">
        <v>78</v>
      </c>
      <c r="AY242" s="11" t="s">
        <v>122</v>
      </c>
      <c r="BE242" s="196">
        <f>IF(N242="základní",J242,0)</f>
        <v>0</v>
      </c>
      <c r="BF242" s="196">
        <f>IF(N242="snížená",J242,0)</f>
        <v>0</v>
      </c>
      <c r="BG242" s="196">
        <f>IF(N242="zákl. přenesená",J242,0)</f>
        <v>0</v>
      </c>
      <c r="BH242" s="196">
        <f>IF(N242="sníž. přenesená",J242,0)</f>
        <v>0</v>
      </c>
      <c r="BI242" s="196">
        <f>IF(N242="nulová",J242,0)</f>
        <v>0</v>
      </c>
      <c r="BJ242" s="11" t="s">
        <v>86</v>
      </c>
      <c r="BK242" s="196">
        <f>ROUND(I242*H242,2)</f>
        <v>0</v>
      </c>
      <c r="BL242" s="11" t="s">
        <v>121</v>
      </c>
      <c r="BM242" s="195" t="s">
        <v>360</v>
      </c>
    </row>
    <row r="243" s="2" customFormat="1">
      <c r="A243" s="32"/>
      <c r="B243" s="33"/>
      <c r="C243" s="34"/>
      <c r="D243" s="197" t="s">
        <v>124</v>
      </c>
      <c r="E243" s="34"/>
      <c r="F243" s="198" t="s">
        <v>361</v>
      </c>
      <c r="G243" s="34"/>
      <c r="H243" s="34"/>
      <c r="I243" s="199"/>
      <c r="J243" s="34"/>
      <c r="K243" s="34"/>
      <c r="L243" s="38"/>
      <c r="M243" s="200"/>
      <c r="N243" s="201"/>
      <c r="O243" s="85"/>
      <c r="P243" s="85"/>
      <c r="Q243" s="85"/>
      <c r="R243" s="85"/>
      <c r="S243" s="85"/>
      <c r="T243" s="86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1" t="s">
        <v>124</v>
      </c>
      <c r="AU243" s="11" t="s">
        <v>78</v>
      </c>
    </row>
    <row r="244" s="2" customFormat="1">
      <c r="A244" s="32"/>
      <c r="B244" s="33"/>
      <c r="C244" s="34"/>
      <c r="D244" s="197" t="s">
        <v>191</v>
      </c>
      <c r="E244" s="34"/>
      <c r="F244" s="202" t="s">
        <v>210</v>
      </c>
      <c r="G244" s="34"/>
      <c r="H244" s="34"/>
      <c r="I244" s="199"/>
      <c r="J244" s="34"/>
      <c r="K244" s="34"/>
      <c r="L244" s="38"/>
      <c r="M244" s="200"/>
      <c r="N244" s="201"/>
      <c r="O244" s="85"/>
      <c r="P244" s="85"/>
      <c r="Q244" s="85"/>
      <c r="R244" s="85"/>
      <c r="S244" s="85"/>
      <c r="T244" s="86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1" t="s">
        <v>191</v>
      </c>
      <c r="AU244" s="11" t="s">
        <v>78</v>
      </c>
    </row>
    <row r="245" s="2" customFormat="1" ht="33" customHeight="1">
      <c r="A245" s="32"/>
      <c r="B245" s="33"/>
      <c r="C245" s="184" t="s">
        <v>362</v>
      </c>
      <c r="D245" s="184" t="s">
        <v>116</v>
      </c>
      <c r="E245" s="185" t="s">
        <v>363</v>
      </c>
      <c r="F245" s="186" t="s">
        <v>364</v>
      </c>
      <c r="G245" s="187" t="s">
        <v>188</v>
      </c>
      <c r="H245" s="188">
        <v>20</v>
      </c>
      <c r="I245" s="189"/>
      <c r="J245" s="190">
        <f>ROUND(I245*H245,2)</f>
        <v>0</v>
      </c>
      <c r="K245" s="186" t="s">
        <v>120</v>
      </c>
      <c r="L245" s="38"/>
      <c r="M245" s="191" t="s">
        <v>1</v>
      </c>
      <c r="N245" s="192" t="s">
        <v>43</v>
      </c>
      <c r="O245" s="85"/>
      <c r="P245" s="193">
        <f>O245*H245</f>
        <v>0</v>
      </c>
      <c r="Q245" s="193">
        <v>0</v>
      </c>
      <c r="R245" s="193">
        <f>Q245*H245</f>
        <v>0</v>
      </c>
      <c r="S245" s="193">
        <v>0</v>
      </c>
      <c r="T245" s="194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5" t="s">
        <v>121</v>
      </c>
      <c r="AT245" s="195" t="s">
        <v>116</v>
      </c>
      <c r="AU245" s="195" t="s">
        <v>78</v>
      </c>
      <c r="AY245" s="11" t="s">
        <v>122</v>
      </c>
      <c r="BE245" s="196">
        <f>IF(N245="základní",J245,0)</f>
        <v>0</v>
      </c>
      <c r="BF245" s="196">
        <f>IF(N245="snížená",J245,0)</f>
        <v>0</v>
      </c>
      <c r="BG245" s="196">
        <f>IF(N245="zákl. přenesená",J245,0)</f>
        <v>0</v>
      </c>
      <c r="BH245" s="196">
        <f>IF(N245="sníž. přenesená",J245,0)</f>
        <v>0</v>
      </c>
      <c r="BI245" s="196">
        <f>IF(N245="nulová",J245,0)</f>
        <v>0</v>
      </c>
      <c r="BJ245" s="11" t="s">
        <v>86</v>
      </c>
      <c r="BK245" s="196">
        <f>ROUND(I245*H245,2)</f>
        <v>0</v>
      </c>
      <c r="BL245" s="11" t="s">
        <v>121</v>
      </c>
      <c r="BM245" s="195" t="s">
        <v>365</v>
      </c>
    </row>
    <row r="246" s="2" customFormat="1">
      <c r="A246" s="32"/>
      <c r="B246" s="33"/>
      <c r="C246" s="34"/>
      <c r="D246" s="197" t="s">
        <v>124</v>
      </c>
      <c r="E246" s="34"/>
      <c r="F246" s="198" t="s">
        <v>366</v>
      </c>
      <c r="G246" s="34"/>
      <c r="H246" s="34"/>
      <c r="I246" s="199"/>
      <c r="J246" s="34"/>
      <c r="K246" s="34"/>
      <c r="L246" s="38"/>
      <c r="M246" s="200"/>
      <c r="N246" s="201"/>
      <c r="O246" s="85"/>
      <c r="P246" s="85"/>
      <c r="Q246" s="85"/>
      <c r="R246" s="85"/>
      <c r="S246" s="85"/>
      <c r="T246" s="86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1" t="s">
        <v>124</v>
      </c>
      <c r="AU246" s="11" t="s">
        <v>78</v>
      </c>
    </row>
    <row r="247" s="2" customFormat="1">
      <c r="A247" s="32"/>
      <c r="B247" s="33"/>
      <c r="C247" s="34"/>
      <c r="D247" s="197" t="s">
        <v>191</v>
      </c>
      <c r="E247" s="34"/>
      <c r="F247" s="202" t="s">
        <v>216</v>
      </c>
      <c r="G247" s="34"/>
      <c r="H247" s="34"/>
      <c r="I247" s="199"/>
      <c r="J247" s="34"/>
      <c r="K247" s="34"/>
      <c r="L247" s="38"/>
      <c r="M247" s="200"/>
      <c r="N247" s="201"/>
      <c r="O247" s="85"/>
      <c r="P247" s="85"/>
      <c r="Q247" s="85"/>
      <c r="R247" s="85"/>
      <c r="S247" s="85"/>
      <c r="T247" s="86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1" t="s">
        <v>191</v>
      </c>
      <c r="AU247" s="11" t="s">
        <v>78</v>
      </c>
    </row>
    <row r="248" s="2" customFormat="1" ht="24.15" customHeight="1">
      <c r="A248" s="32"/>
      <c r="B248" s="33"/>
      <c r="C248" s="184" t="s">
        <v>367</v>
      </c>
      <c r="D248" s="184" t="s">
        <v>116</v>
      </c>
      <c r="E248" s="185" t="s">
        <v>368</v>
      </c>
      <c r="F248" s="186" t="s">
        <v>369</v>
      </c>
      <c r="G248" s="187" t="s">
        <v>188</v>
      </c>
      <c r="H248" s="188">
        <v>20</v>
      </c>
      <c r="I248" s="189"/>
      <c r="J248" s="190">
        <f>ROUND(I248*H248,2)</f>
        <v>0</v>
      </c>
      <c r="K248" s="186" t="s">
        <v>120</v>
      </c>
      <c r="L248" s="38"/>
      <c r="M248" s="191" t="s">
        <v>1</v>
      </c>
      <c r="N248" s="192" t="s">
        <v>43</v>
      </c>
      <c r="O248" s="85"/>
      <c r="P248" s="193">
        <f>O248*H248</f>
        <v>0</v>
      </c>
      <c r="Q248" s="193">
        <v>0</v>
      </c>
      <c r="R248" s="193">
        <f>Q248*H248</f>
        <v>0</v>
      </c>
      <c r="S248" s="193">
        <v>0</v>
      </c>
      <c r="T248" s="194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5" t="s">
        <v>121</v>
      </c>
      <c r="AT248" s="195" t="s">
        <v>116</v>
      </c>
      <c r="AU248" s="195" t="s">
        <v>78</v>
      </c>
      <c r="AY248" s="11" t="s">
        <v>122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1" t="s">
        <v>86</v>
      </c>
      <c r="BK248" s="196">
        <f>ROUND(I248*H248,2)</f>
        <v>0</v>
      </c>
      <c r="BL248" s="11" t="s">
        <v>121</v>
      </c>
      <c r="BM248" s="195" t="s">
        <v>370</v>
      </c>
    </row>
    <row r="249" s="2" customFormat="1">
      <c r="A249" s="32"/>
      <c r="B249" s="33"/>
      <c r="C249" s="34"/>
      <c r="D249" s="197" t="s">
        <v>124</v>
      </c>
      <c r="E249" s="34"/>
      <c r="F249" s="198" t="s">
        <v>371</v>
      </c>
      <c r="G249" s="34"/>
      <c r="H249" s="34"/>
      <c r="I249" s="199"/>
      <c r="J249" s="34"/>
      <c r="K249" s="34"/>
      <c r="L249" s="38"/>
      <c r="M249" s="200"/>
      <c r="N249" s="201"/>
      <c r="O249" s="85"/>
      <c r="P249" s="85"/>
      <c r="Q249" s="85"/>
      <c r="R249" s="85"/>
      <c r="S249" s="85"/>
      <c r="T249" s="86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1" t="s">
        <v>124</v>
      </c>
      <c r="AU249" s="11" t="s">
        <v>78</v>
      </c>
    </row>
    <row r="250" s="2" customFormat="1">
      <c r="A250" s="32"/>
      <c r="B250" s="33"/>
      <c r="C250" s="34"/>
      <c r="D250" s="197" t="s">
        <v>191</v>
      </c>
      <c r="E250" s="34"/>
      <c r="F250" s="202" t="s">
        <v>222</v>
      </c>
      <c r="G250" s="34"/>
      <c r="H250" s="34"/>
      <c r="I250" s="199"/>
      <c r="J250" s="34"/>
      <c r="K250" s="34"/>
      <c r="L250" s="38"/>
      <c r="M250" s="200"/>
      <c r="N250" s="201"/>
      <c r="O250" s="85"/>
      <c r="P250" s="85"/>
      <c r="Q250" s="85"/>
      <c r="R250" s="85"/>
      <c r="S250" s="85"/>
      <c r="T250" s="86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1" t="s">
        <v>191</v>
      </c>
      <c r="AU250" s="11" t="s">
        <v>78</v>
      </c>
    </row>
    <row r="251" s="2" customFormat="1" ht="21.75" customHeight="1">
      <c r="A251" s="32"/>
      <c r="B251" s="33"/>
      <c r="C251" s="184" t="s">
        <v>372</v>
      </c>
      <c r="D251" s="184" t="s">
        <v>116</v>
      </c>
      <c r="E251" s="185" t="s">
        <v>373</v>
      </c>
      <c r="F251" s="186" t="s">
        <v>374</v>
      </c>
      <c r="G251" s="187" t="s">
        <v>188</v>
      </c>
      <c r="H251" s="188">
        <v>20</v>
      </c>
      <c r="I251" s="189"/>
      <c r="J251" s="190">
        <f>ROUND(I251*H251,2)</f>
        <v>0</v>
      </c>
      <c r="K251" s="186" t="s">
        <v>120</v>
      </c>
      <c r="L251" s="38"/>
      <c r="M251" s="191" t="s">
        <v>1</v>
      </c>
      <c r="N251" s="192" t="s">
        <v>43</v>
      </c>
      <c r="O251" s="85"/>
      <c r="P251" s="193">
        <f>O251*H251</f>
        <v>0</v>
      </c>
      <c r="Q251" s="193">
        <v>0</v>
      </c>
      <c r="R251" s="193">
        <f>Q251*H251</f>
        <v>0</v>
      </c>
      <c r="S251" s="193">
        <v>0</v>
      </c>
      <c r="T251" s="19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5" t="s">
        <v>121</v>
      </c>
      <c r="AT251" s="195" t="s">
        <v>116</v>
      </c>
      <c r="AU251" s="195" t="s">
        <v>78</v>
      </c>
      <c r="AY251" s="11" t="s">
        <v>122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1" t="s">
        <v>86</v>
      </c>
      <c r="BK251" s="196">
        <f>ROUND(I251*H251,2)</f>
        <v>0</v>
      </c>
      <c r="BL251" s="11" t="s">
        <v>121</v>
      </c>
      <c r="BM251" s="195" t="s">
        <v>375</v>
      </c>
    </row>
    <row r="252" s="2" customFormat="1">
      <c r="A252" s="32"/>
      <c r="B252" s="33"/>
      <c r="C252" s="34"/>
      <c r="D252" s="197" t="s">
        <v>124</v>
      </c>
      <c r="E252" s="34"/>
      <c r="F252" s="198" t="s">
        <v>376</v>
      </c>
      <c r="G252" s="34"/>
      <c r="H252" s="34"/>
      <c r="I252" s="199"/>
      <c r="J252" s="34"/>
      <c r="K252" s="34"/>
      <c r="L252" s="38"/>
      <c r="M252" s="200"/>
      <c r="N252" s="201"/>
      <c r="O252" s="85"/>
      <c r="P252" s="85"/>
      <c r="Q252" s="85"/>
      <c r="R252" s="85"/>
      <c r="S252" s="85"/>
      <c r="T252" s="86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1" t="s">
        <v>124</v>
      </c>
      <c r="AU252" s="11" t="s">
        <v>78</v>
      </c>
    </row>
    <row r="253" s="2" customFormat="1" ht="24.15" customHeight="1">
      <c r="A253" s="32"/>
      <c r="B253" s="33"/>
      <c r="C253" s="184" t="s">
        <v>377</v>
      </c>
      <c r="D253" s="184" t="s">
        <v>116</v>
      </c>
      <c r="E253" s="185" t="s">
        <v>378</v>
      </c>
      <c r="F253" s="186" t="s">
        <v>379</v>
      </c>
      <c r="G253" s="187" t="s">
        <v>188</v>
      </c>
      <c r="H253" s="188">
        <v>10</v>
      </c>
      <c r="I253" s="189"/>
      <c r="J253" s="190">
        <f>ROUND(I253*H253,2)</f>
        <v>0</v>
      </c>
      <c r="K253" s="186" t="s">
        <v>120</v>
      </c>
      <c r="L253" s="38"/>
      <c r="M253" s="191" t="s">
        <v>1</v>
      </c>
      <c r="N253" s="192" t="s">
        <v>43</v>
      </c>
      <c r="O253" s="85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5" t="s">
        <v>121</v>
      </c>
      <c r="AT253" s="195" t="s">
        <v>116</v>
      </c>
      <c r="AU253" s="195" t="s">
        <v>78</v>
      </c>
      <c r="AY253" s="11" t="s">
        <v>122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1" t="s">
        <v>86</v>
      </c>
      <c r="BK253" s="196">
        <f>ROUND(I253*H253,2)</f>
        <v>0</v>
      </c>
      <c r="BL253" s="11" t="s">
        <v>121</v>
      </c>
      <c r="BM253" s="195" t="s">
        <v>380</v>
      </c>
    </row>
    <row r="254" s="2" customFormat="1">
      <c r="A254" s="32"/>
      <c r="B254" s="33"/>
      <c r="C254" s="34"/>
      <c r="D254" s="197" t="s">
        <v>124</v>
      </c>
      <c r="E254" s="34"/>
      <c r="F254" s="198" t="s">
        <v>381</v>
      </c>
      <c r="G254" s="34"/>
      <c r="H254" s="34"/>
      <c r="I254" s="199"/>
      <c r="J254" s="34"/>
      <c r="K254" s="34"/>
      <c r="L254" s="38"/>
      <c r="M254" s="200"/>
      <c r="N254" s="201"/>
      <c r="O254" s="85"/>
      <c r="P254" s="85"/>
      <c r="Q254" s="85"/>
      <c r="R254" s="85"/>
      <c r="S254" s="85"/>
      <c r="T254" s="86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1" t="s">
        <v>124</v>
      </c>
      <c r="AU254" s="11" t="s">
        <v>78</v>
      </c>
    </row>
    <row r="255" s="2" customFormat="1" ht="24.15" customHeight="1">
      <c r="A255" s="32"/>
      <c r="B255" s="33"/>
      <c r="C255" s="184" t="s">
        <v>382</v>
      </c>
      <c r="D255" s="184" t="s">
        <v>116</v>
      </c>
      <c r="E255" s="185" t="s">
        <v>383</v>
      </c>
      <c r="F255" s="186" t="s">
        <v>384</v>
      </c>
      <c r="G255" s="187" t="s">
        <v>188</v>
      </c>
      <c r="H255" s="188">
        <v>10</v>
      </c>
      <c r="I255" s="189"/>
      <c r="J255" s="190">
        <f>ROUND(I255*H255,2)</f>
        <v>0</v>
      </c>
      <c r="K255" s="186" t="s">
        <v>120</v>
      </c>
      <c r="L255" s="38"/>
      <c r="M255" s="191" t="s">
        <v>1</v>
      </c>
      <c r="N255" s="192" t="s">
        <v>43</v>
      </c>
      <c r="O255" s="85"/>
      <c r="P255" s="193">
        <f>O255*H255</f>
        <v>0</v>
      </c>
      <c r="Q255" s="193">
        <v>0</v>
      </c>
      <c r="R255" s="193">
        <f>Q255*H255</f>
        <v>0</v>
      </c>
      <c r="S255" s="193">
        <v>0</v>
      </c>
      <c r="T255" s="194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5" t="s">
        <v>121</v>
      </c>
      <c r="AT255" s="195" t="s">
        <v>116</v>
      </c>
      <c r="AU255" s="195" t="s">
        <v>78</v>
      </c>
      <c r="AY255" s="11" t="s">
        <v>122</v>
      </c>
      <c r="BE255" s="196">
        <f>IF(N255="základní",J255,0)</f>
        <v>0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1" t="s">
        <v>86</v>
      </c>
      <c r="BK255" s="196">
        <f>ROUND(I255*H255,2)</f>
        <v>0</v>
      </c>
      <c r="BL255" s="11" t="s">
        <v>121</v>
      </c>
      <c r="BM255" s="195" t="s">
        <v>385</v>
      </c>
    </row>
    <row r="256" s="2" customFormat="1">
      <c r="A256" s="32"/>
      <c r="B256" s="33"/>
      <c r="C256" s="34"/>
      <c r="D256" s="197" t="s">
        <v>124</v>
      </c>
      <c r="E256" s="34"/>
      <c r="F256" s="198" t="s">
        <v>386</v>
      </c>
      <c r="G256" s="34"/>
      <c r="H256" s="34"/>
      <c r="I256" s="199"/>
      <c r="J256" s="34"/>
      <c r="K256" s="34"/>
      <c r="L256" s="38"/>
      <c r="M256" s="200"/>
      <c r="N256" s="201"/>
      <c r="O256" s="85"/>
      <c r="P256" s="85"/>
      <c r="Q256" s="85"/>
      <c r="R256" s="85"/>
      <c r="S256" s="85"/>
      <c r="T256" s="86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1" t="s">
        <v>124</v>
      </c>
      <c r="AU256" s="11" t="s">
        <v>78</v>
      </c>
    </row>
    <row r="257" s="2" customFormat="1" ht="24.15" customHeight="1">
      <c r="A257" s="32"/>
      <c r="B257" s="33"/>
      <c r="C257" s="184" t="s">
        <v>387</v>
      </c>
      <c r="D257" s="184" t="s">
        <v>116</v>
      </c>
      <c r="E257" s="185" t="s">
        <v>388</v>
      </c>
      <c r="F257" s="186" t="s">
        <v>389</v>
      </c>
      <c r="G257" s="187" t="s">
        <v>188</v>
      </c>
      <c r="H257" s="188">
        <v>10</v>
      </c>
      <c r="I257" s="189"/>
      <c r="J257" s="190">
        <f>ROUND(I257*H257,2)</f>
        <v>0</v>
      </c>
      <c r="K257" s="186" t="s">
        <v>120</v>
      </c>
      <c r="L257" s="38"/>
      <c r="M257" s="191" t="s">
        <v>1</v>
      </c>
      <c r="N257" s="192" t="s">
        <v>43</v>
      </c>
      <c r="O257" s="85"/>
      <c r="P257" s="193">
        <f>O257*H257</f>
        <v>0</v>
      </c>
      <c r="Q257" s="193">
        <v>0</v>
      </c>
      <c r="R257" s="193">
        <f>Q257*H257</f>
        <v>0</v>
      </c>
      <c r="S257" s="193">
        <v>0</v>
      </c>
      <c r="T257" s="19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5" t="s">
        <v>121</v>
      </c>
      <c r="AT257" s="195" t="s">
        <v>116</v>
      </c>
      <c r="AU257" s="195" t="s">
        <v>78</v>
      </c>
      <c r="AY257" s="11" t="s">
        <v>122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1" t="s">
        <v>86</v>
      </c>
      <c r="BK257" s="196">
        <f>ROUND(I257*H257,2)</f>
        <v>0</v>
      </c>
      <c r="BL257" s="11" t="s">
        <v>121</v>
      </c>
      <c r="BM257" s="195" t="s">
        <v>390</v>
      </c>
    </row>
    <row r="258" s="2" customFormat="1">
      <c r="A258" s="32"/>
      <c r="B258" s="33"/>
      <c r="C258" s="34"/>
      <c r="D258" s="197" t="s">
        <v>124</v>
      </c>
      <c r="E258" s="34"/>
      <c r="F258" s="198" t="s">
        <v>391</v>
      </c>
      <c r="G258" s="34"/>
      <c r="H258" s="34"/>
      <c r="I258" s="199"/>
      <c r="J258" s="34"/>
      <c r="K258" s="34"/>
      <c r="L258" s="38"/>
      <c r="M258" s="200"/>
      <c r="N258" s="201"/>
      <c r="O258" s="85"/>
      <c r="P258" s="85"/>
      <c r="Q258" s="85"/>
      <c r="R258" s="85"/>
      <c r="S258" s="85"/>
      <c r="T258" s="86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1" t="s">
        <v>124</v>
      </c>
      <c r="AU258" s="11" t="s">
        <v>78</v>
      </c>
    </row>
    <row r="259" s="2" customFormat="1" ht="21.75" customHeight="1">
      <c r="A259" s="32"/>
      <c r="B259" s="33"/>
      <c r="C259" s="184" t="s">
        <v>392</v>
      </c>
      <c r="D259" s="184" t="s">
        <v>116</v>
      </c>
      <c r="E259" s="185" t="s">
        <v>393</v>
      </c>
      <c r="F259" s="186" t="s">
        <v>394</v>
      </c>
      <c r="G259" s="187" t="s">
        <v>188</v>
      </c>
      <c r="H259" s="188">
        <v>10</v>
      </c>
      <c r="I259" s="189"/>
      <c r="J259" s="190">
        <f>ROUND(I259*H259,2)</f>
        <v>0</v>
      </c>
      <c r="K259" s="186" t="s">
        <v>120</v>
      </c>
      <c r="L259" s="38"/>
      <c r="M259" s="191" t="s">
        <v>1</v>
      </c>
      <c r="N259" s="192" t="s">
        <v>43</v>
      </c>
      <c r="O259" s="85"/>
      <c r="P259" s="193">
        <f>O259*H259</f>
        <v>0</v>
      </c>
      <c r="Q259" s="193">
        <v>0</v>
      </c>
      <c r="R259" s="193">
        <f>Q259*H259</f>
        <v>0</v>
      </c>
      <c r="S259" s="193">
        <v>0</v>
      </c>
      <c r="T259" s="194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5" t="s">
        <v>121</v>
      </c>
      <c r="AT259" s="195" t="s">
        <v>116</v>
      </c>
      <c r="AU259" s="195" t="s">
        <v>78</v>
      </c>
      <c r="AY259" s="11" t="s">
        <v>122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1" t="s">
        <v>86</v>
      </c>
      <c r="BK259" s="196">
        <f>ROUND(I259*H259,2)</f>
        <v>0</v>
      </c>
      <c r="BL259" s="11" t="s">
        <v>121</v>
      </c>
      <c r="BM259" s="195" t="s">
        <v>395</v>
      </c>
    </row>
    <row r="260" s="2" customFormat="1">
      <c r="A260" s="32"/>
      <c r="B260" s="33"/>
      <c r="C260" s="34"/>
      <c r="D260" s="197" t="s">
        <v>124</v>
      </c>
      <c r="E260" s="34"/>
      <c r="F260" s="198" t="s">
        <v>396</v>
      </c>
      <c r="G260" s="34"/>
      <c r="H260" s="34"/>
      <c r="I260" s="199"/>
      <c r="J260" s="34"/>
      <c r="K260" s="34"/>
      <c r="L260" s="38"/>
      <c r="M260" s="200"/>
      <c r="N260" s="201"/>
      <c r="O260" s="85"/>
      <c r="P260" s="85"/>
      <c r="Q260" s="85"/>
      <c r="R260" s="85"/>
      <c r="S260" s="85"/>
      <c r="T260" s="86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1" t="s">
        <v>124</v>
      </c>
      <c r="AU260" s="11" t="s">
        <v>78</v>
      </c>
    </row>
    <row r="261" s="2" customFormat="1" ht="24.15" customHeight="1">
      <c r="A261" s="32"/>
      <c r="B261" s="33"/>
      <c r="C261" s="184" t="s">
        <v>397</v>
      </c>
      <c r="D261" s="184" t="s">
        <v>116</v>
      </c>
      <c r="E261" s="185" t="s">
        <v>398</v>
      </c>
      <c r="F261" s="186" t="s">
        <v>399</v>
      </c>
      <c r="G261" s="187" t="s">
        <v>188</v>
      </c>
      <c r="H261" s="188">
        <v>500</v>
      </c>
      <c r="I261" s="189"/>
      <c r="J261" s="190">
        <f>ROUND(I261*H261,2)</f>
        <v>0</v>
      </c>
      <c r="K261" s="186" t="s">
        <v>120</v>
      </c>
      <c r="L261" s="38"/>
      <c r="M261" s="191" t="s">
        <v>1</v>
      </c>
      <c r="N261" s="192" t="s">
        <v>43</v>
      </c>
      <c r="O261" s="85"/>
      <c r="P261" s="193">
        <f>O261*H261</f>
        <v>0</v>
      </c>
      <c r="Q261" s="193">
        <v>0</v>
      </c>
      <c r="R261" s="193">
        <f>Q261*H261</f>
        <v>0</v>
      </c>
      <c r="S261" s="193">
        <v>0</v>
      </c>
      <c r="T261" s="19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5" t="s">
        <v>121</v>
      </c>
      <c r="AT261" s="195" t="s">
        <v>116</v>
      </c>
      <c r="AU261" s="195" t="s">
        <v>78</v>
      </c>
      <c r="AY261" s="11" t="s">
        <v>122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1" t="s">
        <v>86</v>
      </c>
      <c r="BK261" s="196">
        <f>ROUND(I261*H261,2)</f>
        <v>0</v>
      </c>
      <c r="BL261" s="11" t="s">
        <v>121</v>
      </c>
      <c r="BM261" s="195" t="s">
        <v>400</v>
      </c>
    </row>
    <row r="262" s="2" customFormat="1">
      <c r="A262" s="32"/>
      <c r="B262" s="33"/>
      <c r="C262" s="34"/>
      <c r="D262" s="197" t="s">
        <v>124</v>
      </c>
      <c r="E262" s="34"/>
      <c r="F262" s="198" t="s">
        <v>401</v>
      </c>
      <c r="G262" s="34"/>
      <c r="H262" s="34"/>
      <c r="I262" s="199"/>
      <c r="J262" s="34"/>
      <c r="K262" s="34"/>
      <c r="L262" s="38"/>
      <c r="M262" s="200"/>
      <c r="N262" s="201"/>
      <c r="O262" s="85"/>
      <c r="P262" s="85"/>
      <c r="Q262" s="85"/>
      <c r="R262" s="85"/>
      <c r="S262" s="85"/>
      <c r="T262" s="86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1" t="s">
        <v>124</v>
      </c>
      <c r="AU262" s="11" t="s">
        <v>78</v>
      </c>
    </row>
    <row r="263" s="2" customFormat="1" ht="24.15" customHeight="1">
      <c r="A263" s="32"/>
      <c r="B263" s="33"/>
      <c r="C263" s="184" t="s">
        <v>402</v>
      </c>
      <c r="D263" s="184" t="s">
        <v>116</v>
      </c>
      <c r="E263" s="185" t="s">
        <v>403</v>
      </c>
      <c r="F263" s="186" t="s">
        <v>404</v>
      </c>
      <c r="G263" s="187" t="s">
        <v>188</v>
      </c>
      <c r="H263" s="188">
        <v>500</v>
      </c>
      <c r="I263" s="189"/>
      <c r="J263" s="190">
        <f>ROUND(I263*H263,2)</f>
        <v>0</v>
      </c>
      <c r="K263" s="186" t="s">
        <v>120</v>
      </c>
      <c r="L263" s="38"/>
      <c r="M263" s="191" t="s">
        <v>1</v>
      </c>
      <c r="N263" s="192" t="s">
        <v>43</v>
      </c>
      <c r="O263" s="85"/>
      <c r="P263" s="193">
        <f>O263*H263</f>
        <v>0</v>
      </c>
      <c r="Q263" s="193">
        <v>0</v>
      </c>
      <c r="R263" s="193">
        <f>Q263*H263</f>
        <v>0</v>
      </c>
      <c r="S263" s="193">
        <v>0</v>
      </c>
      <c r="T263" s="194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5" t="s">
        <v>121</v>
      </c>
      <c r="AT263" s="195" t="s">
        <v>116</v>
      </c>
      <c r="AU263" s="195" t="s">
        <v>78</v>
      </c>
      <c r="AY263" s="11" t="s">
        <v>122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1" t="s">
        <v>86</v>
      </c>
      <c r="BK263" s="196">
        <f>ROUND(I263*H263,2)</f>
        <v>0</v>
      </c>
      <c r="BL263" s="11" t="s">
        <v>121</v>
      </c>
      <c r="BM263" s="195" t="s">
        <v>405</v>
      </c>
    </row>
    <row r="264" s="2" customFormat="1">
      <c r="A264" s="32"/>
      <c r="B264" s="33"/>
      <c r="C264" s="34"/>
      <c r="D264" s="197" t="s">
        <v>124</v>
      </c>
      <c r="E264" s="34"/>
      <c r="F264" s="198" t="s">
        <v>406</v>
      </c>
      <c r="G264" s="34"/>
      <c r="H264" s="34"/>
      <c r="I264" s="199"/>
      <c r="J264" s="34"/>
      <c r="K264" s="34"/>
      <c r="L264" s="38"/>
      <c r="M264" s="200"/>
      <c r="N264" s="201"/>
      <c r="O264" s="85"/>
      <c r="P264" s="85"/>
      <c r="Q264" s="85"/>
      <c r="R264" s="85"/>
      <c r="S264" s="85"/>
      <c r="T264" s="86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1" t="s">
        <v>124</v>
      </c>
      <c r="AU264" s="11" t="s">
        <v>78</v>
      </c>
    </row>
    <row r="265" s="2" customFormat="1" ht="24.15" customHeight="1">
      <c r="A265" s="32"/>
      <c r="B265" s="33"/>
      <c r="C265" s="184" t="s">
        <v>407</v>
      </c>
      <c r="D265" s="184" t="s">
        <v>116</v>
      </c>
      <c r="E265" s="185" t="s">
        <v>408</v>
      </c>
      <c r="F265" s="186" t="s">
        <v>409</v>
      </c>
      <c r="G265" s="187" t="s">
        <v>188</v>
      </c>
      <c r="H265" s="188">
        <v>500</v>
      </c>
      <c r="I265" s="189"/>
      <c r="J265" s="190">
        <f>ROUND(I265*H265,2)</f>
        <v>0</v>
      </c>
      <c r="K265" s="186" t="s">
        <v>120</v>
      </c>
      <c r="L265" s="38"/>
      <c r="M265" s="191" t="s">
        <v>1</v>
      </c>
      <c r="N265" s="192" t="s">
        <v>43</v>
      </c>
      <c r="O265" s="85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5" t="s">
        <v>121</v>
      </c>
      <c r="AT265" s="195" t="s">
        <v>116</v>
      </c>
      <c r="AU265" s="195" t="s">
        <v>78</v>
      </c>
      <c r="AY265" s="11" t="s">
        <v>122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1" t="s">
        <v>86</v>
      </c>
      <c r="BK265" s="196">
        <f>ROUND(I265*H265,2)</f>
        <v>0</v>
      </c>
      <c r="BL265" s="11" t="s">
        <v>121</v>
      </c>
      <c r="BM265" s="195" t="s">
        <v>410</v>
      </c>
    </row>
    <row r="266" s="2" customFormat="1">
      <c r="A266" s="32"/>
      <c r="B266" s="33"/>
      <c r="C266" s="34"/>
      <c r="D266" s="197" t="s">
        <v>124</v>
      </c>
      <c r="E266" s="34"/>
      <c r="F266" s="198" t="s">
        <v>411</v>
      </c>
      <c r="G266" s="34"/>
      <c r="H266" s="34"/>
      <c r="I266" s="199"/>
      <c r="J266" s="34"/>
      <c r="K266" s="34"/>
      <c r="L266" s="38"/>
      <c r="M266" s="200"/>
      <c r="N266" s="201"/>
      <c r="O266" s="85"/>
      <c r="P266" s="85"/>
      <c r="Q266" s="85"/>
      <c r="R266" s="85"/>
      <c r="S266" s="85"/>
      <c r="T266" s="86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1" t="s">
        <v>124</v>
      </c>
      <c r="AU266" s="11" t="s">
        <v>78</v>
      </c>
    </row>
    <row r="267" s="2" customFormat="1" ht="24.15" customHeight="1">
      <c r="A267" s="32"/>
      <c r="B267" s="33"/>
      <c r="C267" s="184" t="s">
        <v>412</v>
      </c>
      <c r="D267" s="184" t="s">
        <v>116</v>
      </c>
      <c r="E267" s="185" t="s">
        <v>413</v>
      </c>
      <c r="F267" s="186" t="s">
        <v>414</v>
      </c>
      <c r="G267" s="187" t="s">
        <v>188</v>
      </c>
      <c r="H267" s="188">
        <v>500</v>
      </c>
      <c r="I267" s="189"/>
      <c r="J267" s="190">
        <f>ROUND(I267*H267,2)</f>
        <v>0</v>
      </c>
      <c r="K267" s="186" t="s">
        <v>120</v>
      </c>
      <c r="L267" s="38"/>
      <c r="M267" s="191" t="s">
        <v>1</v>
      </c>
      <c r="N267" s="192" t="s">
        <v>43</v>
      </c>
      <c r="O267" s="85"/>
      <c r="P267" s="193">
        <f>O267*H267</f>
        <v>0</v>
      </c>
      <c r="Q267" s="193">
        <v>0</v>
      </c>
      <c r="R267" s="193">
        <f>Q267*H267</f>
        <v>0</v>
      </c>
      <c r="S267" s="193">
        <v>0</v>
      </c>
      <c r="T267" s="194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5" t="s">
        <v>121</v>
      </c>
      <c r="AT267" s="195" t="s">
        <v>116</v>
      </c>
      <c r="AU267" s="195" t="s">
        <v>78</v>
      </c>
      <c r="AY267" s="11" t="s">
        <v>122</v>
      </c>
      <c r="BE267" s="196">
        <f>IF(N267="základní",J267,0)</f>
        <v>0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1" t="s">
        <v>86</v>
      </c>
      <c r="BK267" s="196">
        <f>ROUND(I267*H267,2)</f>
        <v>0</v>
      </c>
      <c r="BL267" s="11" t="s">
        <v>121</v>
      </c>
      <c r="BM267" s="195" t="s">
        <v>415</v>
      </c>
    </row>
    <row r="268" s="2" customFormat="1">
      <c r="A268" s="32"/>
      <c r="B268" s="33"/>
      <c r="C268" s="34"/>
      <c r="D268" s="197" t="s">
        <v>124</v>
      </c>
      <c r="E268" s="34"/>
      <c r="F268" s="198" t="s">
        <v>416</v>
      </c>
      <c r="G268" s="34"/>
      <c r="H268" s="34"/>
      <c r="I268" s="199"/>
      <c r="J268" s="34"/>
      <c r="K268" s="34"/>
      <c r="L268" s="38"/>
      <c r="M268" s="200"/>
      <c r="N268" s="201"/>
      <c r="O268" s="85"/>
      <c r="P268" s="85"/>
      <c r="Q268" s="85"/>
      <c r="R268" s="85"/>
      <c r="S268" s="85"/>
      <c r="T268" s="86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1" t="s">
        <v>124</v>
      </c>
      <c r="AU268" s="11" t="s">
        <v>78</v>
      </c>
    </row>
    <row r="269" s="2" customFormat="1" ht="24.15" customHeight="1">
      <c r="A269" s="32"/>
      <c r="B269" s="33"/>
      <c r="C269" s="184" t="s">
        <v>417</v>
      </c>
      <c r="D269" s="184" t="s">
        <v>116</v>
      </c>
      <c r="E269" s="185" t="s">
        <v>418</v>
      </c>
      <c r="F269" s="186" t="s">
        <v>419</v>
      </c>
      <c r="G269" s="187" t="s">
        <v>188</v>
      </c>
      <c r="H269" s="188">
        <v>400</v>
      </c>
      <c r="I269" s="189"/>
      <c r="J269" s="190">
        <f>ROUND(I269*H269,2)</f>
        <v>0</v>
      </c>
      <c r="K269" s="186" t="s">
        <v>120</v>
      </c>
      <c r="L269" s="38"/>
      <c r="M269" s="191" t="s">
        <v>1</v>
      </c>
      <c r="N269" s="192" t="s">
        <v>43</v>
      </c>
      <c r="O269" s="85"/>
      <c r="P269" s="193">
        <f>O269*H269</f>
        <v>0</v>
      </c>
      <c r="Q269" s="193">
        <v>0</v>
      </c>
      <c r="R269" s="193">
        <f>Q269*H269</f>
        <v>0</v>
      </c>
      <c r="S269" s="193">
        <v>0</v>
      </c>
      <c r="T269" s="19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5" t="s">
        <v>121</v>
      </c>
      <c r="AT269" s="195" t="s">
        <v>116</v>
      </c>
      <c r="AU269" s="195" t="s">
        <v>78</v>
      </c>
      <c r="AY269" s="11" t="s">
        <v>122</v>
      </c>
      <c r="BE269" s="196">
        <f>IF(N269="základní",J269,0)</f>
        <v>0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11" t="s">
        <v>86</v>
      </c>
      <c r="BK269" s="196">
        <f>ROUND(I269*H269,2)</f>
        <v>0</v>
      </c>
      <c r="BL269" s="11" t="s">
        <v>121</v>
      </c>
      <c r="BM269" s="195" t="s">
        <v>420</v>
      </c>
    </row>
    <row r="270" s="2" customFormat="1">
      <c r="A270" s="32"/>
      <c r="B270" s="33"/>
      <c r="C270" s="34"/>
      <c r="D270" s="197" t="s">
        <v>124</v>
      </c>
      <c r="E270" s="34"/>
      <c r="F270" s="198" t="s">
        <v>421</v>
      </c>
      <c r="G270" s="34"/>
      <c r="H270" s="34"/>
      <c r="I270" s="199"/>
      <c r="J270" s="34"/>
      <c r="K270" s="34"/>
      <c r="L270" s="38"/>
      <c r="M270" s="200"/>
      <c r="N270" s="201"/>
      <c r="O270" s="85"/>
      <c r="P270" s="85"/>
      <c r="Q270" s="85"/>
      <c r="R270" s="85"/>
      <c r="S270" s="85"/>
      <c r="T270" s="86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1" t="s">
        <v>124</v>
      </c>
      <c r="AU270" s="11" t="s">
        <v>78</v>
      </c>
    </row>
    <row r="271" s="2" customFormat="1" ht="24.15" customHeight="1">
      <c r="A271" s="32"/>
      <c r="B271" s="33"/>
      <c r="C271" s="184" t="s">
        <v>422</v>
      </c>
      <c r="D271" s="184" t="s">
        <v>116</v>
      </c>
      <c r="E271" s="185" t="s">
        <v>423</v>
      </c>
      <c r="F271" s="186" t="s">
        <v>424</v>
      </c>
      <c r="G271" s="187" t="s">
        <v>119</v>
      </c>
      <c r="H271" s="188">
        <v>2000</v>
      </c>
      <c r="I271" s="189"/>
      <c r="J271" s="190">
        <f>ROUND(I271*H271,2)</f>
        <v>0</v>
      </c>
      <c r="K271" s="186" t="s">
        <v>120</v>
      </c>
      <c r="L271" s="38"/>
      <c r="M271" s="191" t="s">
        <v>1</v>
      </c>
      <c r="N271" s="192" t="s">
        <v>43</v>
      </c>
      <c r="O271" s="85"/>
      <c r="P271" s="193">
        <f>O271*H271</f>
        <v>0</v>
      </c>
      <c r="Q271" s="193">
        <v>0</v>
      </c>
      <c r="R271" s="193">
        <f>Q271*H271</f>
        <v>0</v>
      </c>
      <c r="S271" s="193">
        <v>0</v>
      </c>
      <c r="T271" s="194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5" t="s">
        <v>121</v>
      </c>
      <c r="AT271" s="195" t="s">
        <v>116</v>
      </c>
      <c r="AU271" s="195" t="s">
        <v>78</v>
      </c>
      <c r="AY271" s="11" t="s">
        <v>122</v>
      </c>
      <c r="BE271" s="196">
        <f>IF(N271="základní",J271,0)</f>
        <v>0</v>
      </c>
      <c r="BF271" s="196">
        <f>IF(N271="snížená",J271,0)</f>
        <v>0</v>
      </c>
      <c r="BG271" s="196">
        <f>IF(N271="zákl. přenesená",J271,0)</f>
        <v>0</v>
      </c>
      <c r="BH271" s="196">
        <f>IF(N271="sníž. přenesená",J271,0)</f>
        <v>0</v>
      </c>
      <c r="BI271" s="196">
        <f>IF(N271="nulová",J271,0)</f>
        <v>0</v>
      </c>
      <c r="BJ271" s="11" t="s">
        <v>86</v>
      </c>
      <c r="BK271" s="196">
        <f>ROUND(I271*H271,2)</f>
        <v>0</v>
      </c>
      <c r="BL271" s="11" t="s">
        <v>121</v>
      </c>
      <c r="BM271" s="195" t="s">
        <v>425</v>
      </c>
    </row>
    <row r="272" s="2" customFormat="1">
      <c r="A272" s="32"/>
      <c r="B272" s="33"/>
      <c r="C272" s="34"/>
      <c r="D272" s="197" t="s">
        <v>124</v>
      </c>
      <c r="E272" s="34"/>
      <c r="F272" s="198" t="s">
        <v>426</v>
      </c>
      <c r="G272" s="34"/>
      <c r="H272" s="34"/>
      <c r="I272" s="199"/>
      <c r="J272" s="34"/>
      <c r="K272" s="34"/>
      <c r="L272" s="38"/>
      <c r="M272" s="200"/>
      <c r="N272" s="201"/>
      <c r="O272" s="85"/>
      <c r="P272" s="85"/>
      <c r="Q272" s="85"/>
      <c r="R272" s="85"/>
      <c r="S272" s="85"/>
      <c r="T272" s="86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1" t="s">
        <v>124</v>
      </c>
      <c r="AU272" s="11" t="s">
        <v>78</v>
      </c>
    </row>
    <row r="273" s="2" customFormat="1" ht="24.15" customHeight="1">
      <c r="A273" s="32"/>
      <c r="B273" s="33"/>
      <c r="C273" s="184" t="s">
        <v>427</v>
      </c>
      <c r="D273" s="184" t="s">
        <v>116</v>
      </c>
      <c r="E273" s="185" t="s">
        <v>428</v>
      </c>
      <c r="F273" s="186" t="s">
        <v>429</v>
      </c>
      <c r="G273" s="187" t="s">
        <v>119</v>
      </c>
      <c r="H273" s="188">
        <v>2000</v>
      </c>
      <c r="I273" s="189"/>
      <c r="J273" s="190">
        <f>ROUND(I273*H273,2)</f>
        <v>0</v>
      </c>
      <c r="K273" s="186" t="s">
        <v>120</v>
      </c>
      <c r="L273" s="38"/>
      <c r="M273" s="191" t="s">
        <v>1</v>
      </c>
      <c r="N273" s="192" t="s">
        <v>43</v>
      </c>
      <c r="O273" s="85"/>
      <c r="P273" s="193">
        <f>O273*H273</f>
        <v>0</v>
      </c>
      <c r="Q273" s="193">
        <v>0</v>
      </c>
      <c r="R273" s="193">
        <f>Q273*H273</f>
        <v>0</v>
      </c>
      <c r="S273" s="193">
        <v>0</v>
      </c>
      <c r="T273" s="194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5" t="s">
        <v>121</v>
      </c>
      <c r="AT273" s="195" t="s">
        <v>116</v>
      </c>
      <c r="AU273" s="195" t="s">
        <v>78</v>
      </c>
      <c r="AY273" s="11" t="s">
        <v>122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1" t="s">
        <v>86</v>
      </c>
      <c r="BK273" s="196">
        <f>ROUND(I273*H273,2)</f>
        <v>0</v>
      </c>
      <c r="BL273" s="11" t="s">
        <v>121</v>
      </c>
      <c r="BM273" s="195" t="s">
        <v>430</v>
      </c>
    </row>
    <row r="274" s="2" customFormat="1">
      <c r="A274" s="32"/>
      <c r="B274" s="33"/>
      <c r="C274" s="34"/>
      <c r="D274" s="197" t="s">
        <v>124</v>
      </c>
      <c r="E274" s="34"/>
      <c r="F274" s="198" t="s">
        <v>431</v>
      </c>
      <c r="G274" s="34"/>
      <c r="H274" s="34"/>
      <c r="I274" s="199"/>
      <c r="J274" s="34"/>
      <c r="K274" s="34"/>
      <c r="L274" s="38"/>
      <c r="M274" s="200"/>
      <c r="N274" s="201"/>
      <c r="O274" s="85"/>
      <c r="P274" s="85"/>
      <c r="Q274" s="85"/>
      <c r="R274" s="85"/>
      <c r="S274" s="85"/>
      <c r="T274" s="86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1" t="s">
        <v>124</v>
      </c>
      <c r="AU274" s="11" t="s">
        <v>78</v>
      </c>
    </row>
    <row r="275" s="2" customFormat="1" ht="24.15" customHeight="1">
      <c r="A275" s="32"/>
      <c r="B275" s="33"/>
      <c r="C275" s="184" t="s">
        <v>432</v>
      </c>
      <c r="D275" s="184" t="s">
        <v>116</v>
      </c>
      <c r="E275" s="185" t="s">
        <v>433</v>
      </c>
      <c r="F275" s="186" t="s">
        <v>434</v>
      </c>
      <c r="G275" s="187" t="s">
        <v>119</v>
      </c>
      <c r="H275" s="188">
        <v>2000</v>
      </c>
      <c r="I275" s="189"/>
      <c r="J275" s="190">
        <f>ROUND(I275*H275,2)</f>
        <v>0</v>
      </c>
      <c r="K275" s="186" t="s">
        <v>120</v>
      </c>
      <c r="L275" s="38"/>
      <c r="M275" s="191" t="s">
        <v>1</v>
      </c>
      <c r="N275" s="192" t="s">
        <v>43</v>
      </c>
      <c r="O275" s="85"/>
      <c r="P275" s="193">
        <f>O275*H275</f>
        <v>0</v>
      </c>
      <c r="Q275" s="193">
        <v>0</v>
      </c>
      <c r="R275" s="193">
        <f>Q275*H275</f>
        <v>0</v>
      </c>
      <c r="S275" s="193">
        <v>0</v>
      </c>
      <c r="T275" s="194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5" t="s">
        <v>121</v>
      </c>
      <c r="AT275" s="195" t="s">
        <v>116</v>
      </c>
      <c r="AU275" s="195" t="s">
        <v>78</v>
      </c>
      <c r="AY275" s="11" t="s">
        <v>122</v>
      </c>
      <c r="BE275" s="196">
        <f>IF(N275="základní",J275,0)</f>
        <v>0</v>
      </c>
      <c r="BF275" s="196">
        <f>IF(N275="snížená",J275,0)</f>
        <v>0</v>
      </c>
      <c r="BG275" s="196">
        <f>IF(N275="zákl. přenesená",J275,0)</f>
        <v>0</v>
      </c>
      <c r="BH275" s="196">
        <f>IF(N275="sníž. přenesená",J275,0)</f>
        <v>0</v>
      </c>
      <c r="BI275" s="196">
        <f>IF(N275="nulová",J275,0)</f>
        <v>0</v>
      </c>
      <c r="BJ275" s="11" t="s">
        <v>86</v>
      </c>
      <c r="BK275" s="196">
        <f>ROUND(I275*H275,2)</f>
        <v>0</v>
      </c>
      <c r="BL275" s="11" t="s">
        <v>121</v>
      </c>
      <c r="BM275" s="195" t="s">
        <v>435</v>
      </c>
    </row>
    <row r="276" s="2" customFormat="1">
      <c r="A276" s="32"/>
      <c r="B276" s="33"/>
      <c r="C276" s="34"/>
      <c r="D276" s="197" t="s">
        <v>124</v>
      </c>
      <c r="E276" s="34"/>
      <c r="F276" s="198" t="s">
        <v>436</v>
      </c>
      <c r="G276" s="34"/>
      <c r="H276" s="34"/>
      <c r="I276" s="199"/>
      <c r="J276" s="34"/>
      <c r="K276" s="34"/>
      <c r="L276" s="38"/>
      <c r="M276" s="200"/>
      <c r="N276" s="201"/>
      <c r="O276" s="85"/>
      <c r="P276" s="85"/>
      <c r="Q276" s="85"/>
      <c r="R276" s="85"/>
      <c r="S276" s="85"/>
      <c r="T276" s="86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1" t="s">
        <v>124</v>
      </c>
      <c r="AU276" s="11" t="s">
        <v>78</v>
      </c>
    </row>
    <row r="277" s="2" customFormat="1" ht="16.5" customHeight="1">
      <c r="A277" s="32"/>
      <c r="B277" s="33"/>
      <c r="C277" s="184" t="s">
        <v>437</v>
      </c>
      <c r="D277" s="184" t="s">
        <v>116</v>
      </c>
      <c r="E277" s="185" t="s">
        <v>438</v>
      </c>
      <c r="F277" s="186" t="s">
        <v>439</v>
      </c>
      <c r="G277" s="187" t="s">
        <v>188</v>
      </c>
      <c r="H277" s="188">
        <v>10</v>
      </c>
      <c r="I277" s="189"/>
      <c r="J277" s="190">
        <f>ROUND(I277*H277,2)</f>
        <v>0</v>
      </c>
      <c r="K277" s="186" t="s">
        <v>120</v>
      </c>
      <c r="L277" s="38"/>
      <c r="M277" s="191" t="s">
        <v>1</v>
      </c>
      <c r="N277" s="192" t="s">
        <v>43</v>
      </c>
      <c r="O277" s="85"/>
      <c r="P277" s="193">
        <f>O277*H277</f>
        <v>0</v>
      </c>
      <c r="Q277" s="193">
        <v>0</v>
      </c>
      <c r="R277" s="193">
        <f>Q277*H277</f>
        <v>0</v>
      </c>
      <c r="S277" s="193">
        <v>0</v>
      </c>
      <c r="T277" s="194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5" t="s">
        <v>121</v>
      </c>
      <c r="AT277" s="195" t="s">
        <v>116</v>
      </c>
      <c r="AU277" s="195" t="s">
        <v>78</v>
      </c>
      <c r="AY277" s="11" t="s">
        <v>122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1" t="s">
        <v>86</v>
      </c>
      <c r="BK277" s="196">
        <f>ROUND(I277*H277,2)</f>
        <v>0</v>
      </c>
      <c r="BL277" s="11" t="s">
        <v>121</v>
      </c>
      <c r="BM277" s="195" t="s">
        <v>440</v>
      </c>
    </row>
    <row r="278" s="2" customFormat="1">
      <c r="A278" s="32"/>
      <c r="B278" s="33"/>
      <c r="C278" s="34"/>
      <c r="D278" s="197" t="s">
        <v>124</v>
      </c>
      <c r="E278" s="34"/>
      <c r="F278" s="198" t="s">
        <v>441</v>
      </c>
      <c r="G278" s="34"/>
      <c r="H278" s="34"/>
      <c r="I278" s="199"/>
      <c r="J278" s="34"/>
      <c r="K278" s="34"/>
      <c r="L278" s="38"/>
      <c r="M278" s="200"/>
      <c r="N278" s="201"/>
      <c r="O278" s="85"/>
      <c r="P278" s="85"/>
      <c r="Q278" s="85"/>
      <c r="R278" s="85"/>
      <c r="S278" s="85"/>
      <c r="T278" s="86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1" t="s">
        <v>124</v>
      </c>
      <c r="AU278" s="11" t="s">
        <v>78</v>
      </c>
    </row>
    <row r="279" s="2" customFormat="1" ht="16.5" customHeight="1">
      <c r="A279" s="32"/>
      <c r="B279" s="33"/>
      <c r="C279" s="184" t="s">
        <v>442</v>
      </c>
      <c r="D279" s="184" t="s">
        <v>116</v>
      </c>
      <c r="E279" s="185" t="s">
        <v>443</v>
      </c>
      <c r="F279" s="186" t="s">
        <v>444</v>
      </c>
      <c r="G279" s="187" t="s">
        <v>188</v>
      </c>
      <c r="H279" s="188">
        <v>10</v>
      </c>
      <c r="I279" s="189"/>
      <c r="J279" s="190">
        <f>ROUND(I279*H279,2)</f>
        <v>0</v>
      </c>
      <c r="K279" s="186" t="s">
        <v>120</v>
      </c>
      <c r="L279" s="38"/>
      <c r="M279" s="191" t="s">
        <v>1</v>
      </c>
      <c r="N279" s="192" t="s">
        <v>43</v>
      </c>
      <c r="O279" s="85"/>
      <c r="P279" s="193">
        <f>O279*H279</f>
        <v>0</v>
      </c>
      <c r="Q279" s="193">
        <v>0</v>
      </c>
      <c r="R279" s="193">
        <f>Q279*H279</f>
        <v>0</v>
      </c>
      <c r="S279" s="193">
        <v>0</v>
      </c>
      <c r="T279" s="194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5" t="s">
        <v>121</v>
      </c>
      <c r="AT279" s="195" t="s">
        <v>116</v>
      </c>
      <c r="AU279" s="195" t="s">
        <v>78</v>
      </c>
      <c r="AY279" s="11" t="s">
        <v>122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1" t="s">
        <v>86</v>
      </c>
      <c r="BK279" s="196">
        <f>ROUND(I279*H279,2)</f>
        <v>0</v>
      </c>
      <c r="BL279" s="11" t="s">
        <v>121</v>
      </c>
      <c r="BM279" s="195" t="s">
        <v>445</v>
      </c>
    </row>
    <row r="280" s="2" customFormat="1">
      <c r="A280" s="32"/>
      <c r="B280" s="33"/>
      <c r="C280" s="34"/>
      <c r="D280" s="197" t="s">
        <v>124</v>
      </c>
      <c r="E280" s="34"/>
      <c r="F280" s="198" t="s">
        <v>446</v>
      </c>
      <c r="G280" s="34"/>
      <c r="H280" s="34"/>
      <c r="I280" s="199"/>
      <c r="J280" s="34"/>
      <c r="K280" s="34"/>
      <c r="L280" s="38"/>
      <c r="M280" s="200"/>
      <c r="N280" s="201"/>
      <c r="O280" s="85"/>
      <c r="P280" s="85"/>
      <c r="Q280" s="85"/>
      <c r="R280" s="85"/>
      <c r="S280" s="85"/>
      <c r="T280" s="86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1" t="s">
        <v>124</v>
      </c>
      <c r="AU280" s="11" t="s">
        <v>78</v>
      </c>
    </row>
    <row r="281" s="2" customFormat="1" ht="21.75" customHeight="1">
      <c r="A281" s="32"/>
      <c r="B281" s="33"/>
      <c r="C281" s="184" t="s">
        <v>447</v>
      </c>
      <c r="D281" s="184" t="s">
        <v>116</v>
      </c>
      <c r="E281" s="185" t="s">
        <v>448</v>
      </c>
      <c r="F281" s="186" t="s">
        <v>449</v>
      </c>
      <c r="G281" s="187" t="s">
        <v>188</v>
      </c>
      <c r="H281" s="188">
        <v>20</v>
      </c>
      <c r="I281" s="189"/>
      <c r="J281" s="190">
        <f>ROUND(I281*H281,2)</f>
        <v>0</v>
      </c>
      <c r="K281" s="186" t="s">
        <v>120</v>
      </c>
      <c r="L281" s="38"/>
      <c r="M281" s="191" t="s">
        <v>1</v>
      </c>
      <c r="N281" s="192" t="s">
        <v>43</v>
      </c>
      <c r="O281" s="85"/>
      <c r="P281" s="193">
        <f>O281*H281</f>
        <v>0</v>
      </c>
      <c r="Q281" s="193">
        <v>0</v>
      </c>
      <c r="R281" s="193">
        <f>Q281*H281</f>
        <v>0</v>
      </c>
      <c r="S281" s="193">
        <v>0</v>
      </c>
      <c r="T281" s="194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95" t="s">
        <v>121</v>
      </c>
      <c r="AT281" s="195" t="s">
        <v>116</v>
      </c>
      <c r="AU281" s="195" t="s">
        <v>78</v>
      </c>
      <c r="AY281" s="11" t="s">
        <v>122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1" t="s">
        <v>86</v>
      </c>
      <c r="BK281" s="196">
        <f>ROUND(I281*H281,2)</f>
        <v>0</v>
      </c>
      <c r="BL281" s="11" t="s">
        <v>121</v>
      </c>
      <c r="BM281" s="195" t="s">
        <v>450</v>
      </c>
    </row>
    <row r="282" s="2" customFormat="1">
      <c r="A282" s="32"/>
      <c r="B282" s="33"/>
      <c r="C282" s="34"/>
      <c r="D282" s="197" t="s">
        <v>124</v>
      </c>
      <c r="E282" s="34"/>
      <c r="F282" s="198" t="s">
        <v>451</v>
      </c>
      <c r="G282" s="34"/>
      <c r="H282" s="34"/>
      <c r="I282" s="199"/>
      <c r="J282" s="34"/>
      <c r="K282" s="34"/>
      <c r="L282" s="38"/>
      <c r="M282" s="200"/>
      <c r="N282" s="201"/>
      <c r="O282" s="85"/>
      <c r="P282" s="85"/>
      <c r="Q282" s="85"/>
      <c r="R282" s="85"/>
      <c r="S282" s="85"/>
      <c r="T282" s="86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1" t="s">
        <v>124</v>
      </c>
      <c r="AU282" s="11" t="s">
        <v>78</v>
      </c>
    </row>
    <row r="283" s="2" customFormat="1" ht="16.5" customHeight="1">
      <c r="A283" s="32"/>
      <c r="B283" s="33"/>
      <c r="C283" s="184" t="s">
        <v>452</v>
      </c>
      <c r="D283" s="184" t="s">
        <v>116</v>
      </c>
      <c r="E283" s="185" t="s">
        <v>453</v>
      </c>
      <c r="F283" s="186" t="s">
        <v>454</v>
      </c>
      <c r="G283" s="187" t="s">
        <v>188</v>
      </c>
      <c r="H283" s="188">
        <v>10</v>
      </c>
      <c r="I283" s="189"/>
      <c r="J283" s="190">
        <f>ROUND(I283*H283,2)</f>
        <v>0</v>
      </c>
      <c r="K283" s="186" t="s">
        <v>120</v>
      </c>
      <c r="L283" s="38"/>
      <c r="M283" s="191" t="s">
        <v>1</v>
      </c>
      <c r="N283" s="192" t="s">
        <v>43</v>
      </c>
      <c r="O283" s="85"/>
      <c r="P283" s="193">
        <f>O283*H283</f>
        <v>0</v>
      </c>
      <c r="Q283" s="193">
        <v>0</v>
      </c>
      <c r="R283" s="193">
        <f>Q283*H283</f>
        <v>0</v>
      </c>
      <c r="S283" s="193">
        <v>0</v>
      </c>
      <c r="T283" s="194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95" t="s">
        <v>121</v>
      </c>
      <c r="AT283" s="195" t="s">
        <v>116</v>
      </c>
      <c r="AU283" s="195" t="s">
        <v>78</v>
      </c>
      <c r="AY283" s="11" t="s">
        <v>122</v>
      </c>
      <c r="BE283" s="196">
        <f>IF(N283="základní",J283,0)</f>
        <v>0</v>
      </c>
      <c r="BF283" s="196">
        <f>IF(N283="snížená",J283,0)</f>
        <v>0</v>
      </c>
      <c r="BG283" s="196">
        <f>IF(N283="zákl. přenesená",J283,0)</f>
        <v>0</v>
      </c>
      <c r="BH283" s="196">
        <f>IF(N283="sníž. přenesená",J283,0)</f>
        <v>0</v>
      </c>
      <c r="BI283" s="196">
        <f>IF(N283="nulová",J283,0)</f>
        <v>0</v>
      </c>
      <c r="BJ283" s="11" t="s">
        <v>86</v>
      </c>
      <c r="BK283" s="196">
        <f>ROUND(I283*H283,2)</f>
        <v>0</v>
      </c>
      <c r="BL283" s="11" t="s">
        <v>121</v>
      </c>
      <c r="BM283" s="195" t="s">
        <v>455</v>
      </c>
    </row>
    <row r="284" s="2" customFormat="1">
      <c r="A284" s="32"/>
      <c r="B284" s="33"/>
      <c r="C284" s="34"/>
      <c r="D284" s="197" t="s">
        <v>124</v>
      </c>
      <c r="E284" s="34"/>
      <c r="F284" s="198" t="s">
        <v>456</v>
      </c>
      <c r="G284" s="34"/>
      <c r="H284" s="34"/>
      <c r="I284" s="199"/>
      <c r="J284" s="34"/>
      <c r="K284" s="34"/>
      <c r="L284" s="38"/>
      <c r="M284" s="200"/>
      <c r="N284" s="201"/>
      <c r="O284" s="85"/>
      <c r="P284" s="85"/>
      <c r="Q284" s="85"/>
      <c r="R284" s="85"/>
      <c r="S284" s="85"/>
      <c r="T284" s="86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1" t="s">
        <v>124</v>
      </c>
      <c r="AU284" s="11" t="s">
        <v>78</v>
      </c>
    </row>
    <row r="285" s="2" customFormat="1" ht="16.5" customHeight="1">
      <c r="A285" s="32"/>
      <c r="B285" s="33"/>
      <c r="C285" s="184" t="s">
        <v>457</v>
      </c>
      <c r="D285" s="184" t="s">
        <v>116</v>
      </c>
      <c r="E285" s="185" t="s">
        <v>458</v>
      </c>
      <c r="F285" s="186" t="s">
        <v>459</v>
      </c>
      <c r="G285" s="187" t="s">
        <v>188</v>
      </c>
      <c r="H285" s="188">
        <v>10</v>
      </c>
      <c r="I285" s="189"/>
      <c r="J285" s="190">
        <f>ROUND(I285*H285,2)</f>
        <v>0</v>
      </c>
      <c r="K285" s="186" t="s">
        <v>120</v>
      </c>
      <c r="L285" s="38"/>
      <c r="M285" s="191" t="s">
        <v>1</v>
      </c>
      <c r="N285" s="192" t="s">
        <v>43</v>
      </c>
      <c r="O285" s="85"/>
      <c r="P285" s="193">
        <f>O285*H285</f>
        <v>0</v>
      </c>
      <c r="Q285" s="193">
        <v>0</v>
      </c>
      <c r="R285" s="193">
        <f>Q285*H285</f>
        <v>0</v>
      </c>
      <c r="S285" s="193">
        <v>0</v>
      </c>
      <c r="T285" s="194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5" t="s">
        <v>121</v>
      </c>
      <c r="AT285" s="195" t="s">
        <v>116</v>
      </c>
      <c r="AU285" s="195" t="s">
        <v>78</v>
      </c>
      <c r="AY285" s="11" t="s">
        <v>122</v>
      </c>
      <c r="BE285" s="196">
        <f>IF(N285="základní",J285,0)</f>
        <v>0</v>
      </c>
      <c r="BF285" s="196">
        <f>IF(N285="snížená",J285,0)</f>
        <v>0</v>
      </c>
      <c r="BG285" s="196">
        <f>IF(N285="zákl. přenesená",J285,0)</f>
        <v>0</v>
      </c>
      <c r="BH285" s="196">
        <f>IF(N285="sníž. přenesená",J285,0)</f>
        <v>0</v>
      </c>
      <c r="BI285" s="196">
        <f>IF(N285="nulová",J285,0)</f>
        <v>0</v>
      </c>
      <c r="BJ285" s="11" t="s">
        <v>86</v>
      </c>
      <c r="BK285" s="196">
        <f>ROUND(I285*H285,2)</f>
        <v>0</v>
      </c>
      <c r="BL285" s="11" t="s">
        <v>121</v>
      </c>
      <c r="BM285" s="195" t="s">
        <v>460</v>
      </c>
    </row>
    <row r="286" s="2" customFormat="1">
      <c r="A286" s="32"/>
      <c r="B286" s="33"/>
      <c r="C286" s="34"/>
      <c r="D286" s="197" t="s">
        <v>124</v>
      </c>
      <c r="E286" s="34"/>
      <c r="F286" s="198" t="s">
        <v>461</v>
      </c>
      <c r="G286" s="34"/>
      <c r="H286" s="34"/>
      <c r="I286" s="199"/>
      <c r="J286" s="34"/>
      <c r="K286" s="34"/>
      <c r="L286" s="38"/>
      <c r="M286" s="200"/>
      <c r="N286" s="201"/>
      <c r="O286" s="85"/>
      <c r="P286" s="85"/>
      <c r="Q286" s="85"/>
      <c r="R286" s="85"/>
      <c r="S286" s="85"/>
      <c r="T286" s="86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1" t="s">
        <v>124</v>
      </c>
      <c r="AU286" s="11" t="s">
        <v>78</v>
      </c>
    </row>
    <row r="287" s="2" customFormat="1" ht="21.75" customHeight="1">
      <c r="A287" s="32"/>
      <c r="B287" s="33"/>
      <c r="C287" s="184" t="s">
        <v>462</v>
      </c>
      <c r="D287" s="184" t="s">
        <v>116</v>
      </c>
      <c r="E287" s="185" t="s">
        <v>463</v>
      </c>
      <c r="F287" s="186" t="s">
        <v>464</v>
      </c>
      <c r="G287" s="187" t="s">
        <v>188</v>
      </c>
      <c r="H287" s="188">
        <v>20</v>
      </c>
      <c r="I287" s="189"/>
      <c r="J287" s="190">
        <f>ROUND(I287*H287,2)</f>
        <v>0</v>
      </c>
      <c r="K287" s="186" t="s">
        <v>120</v>
      </c>
      <c r="L287" s="38"/>
      <c r="M287" s="191" t="s">
        <v>1</v>
      </c>
      <c r="N287" s="192" t="s">
        <v>43</v>
      </c>
      <c r="O287" s="85"/>
      <c r="P287" s="193">
        <f>O287*H287</f>
        <v>0</v>
      </c>
      <c r="Q287" s="193">
        <v>0</v>
      </c>
      <c r="R287" s="193">
        <f>Q287*H287</f>
        <v>0</v>
      </c>
      <c r="S287" s="193">
        <v>0</v>
      </c>
      <c r="T287" s="194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95" t="s">
        <v>121</v>
      </c>
      <c r="AT287" s="195" t="s">
        <v>116</v>
      </c>
      <c r="AU287" s="195" t="s">
        <v>78</v>
      </c>
      <c r="AY287" s="11" t="s">
        <v>122</v>
      </c>
      <c r="BE287" s="196">
        <f>IF(N287="základní",J287,0)</f>
        <v>0</v>
      </c>
      <c r="BF287" s="196">
        <f>IF(N287="snížená",J287,0)</f>
        <v>0</v>
      </c>
      <c r="BG287" s="196">
        <f>IF(N287="zákl. přenesená",J287,0)</f>
        <v>0</v>
      </c>
      <c r="BH287" s="196">
        <f>IF(N287="sníž. přenesená",J287,0)</f>
        <v>0</v>
      </c>
      <c r="BI287" s="196">
        <f>IF(N287="nulová",J287,0)</f>
        <v>0</v>
      </c>
      <c r="BJ287" s="11" t="s">
        <v>86</v>
      </c>
      <c r="BK287" s="196">
        <f>ROUND(I287*H287,2)</f>
        <v>0</v>
      </c>
      <c r="BL287" s="11" t="s">
        <v>121</v>
      </c>
      <c r="BM287" s="195" t="s">
        <v>465</v>
      </c>
    </row>
    <row r="288" s="2" customFormat="1">
      <c r="A288" s="32"/>
      <c r="B288" s="33"/>
      <c r="C288" s="34"/>
      <c r="D288" s="197" t="s">
        <v>124</v>
      </c>
      <c r="E288" s="34"/>
      <c r="F288" s="198" t="s">
        <v>466</v>
      </c>
      <c r="G288" s="34"/>
      <c r="H288" s="34"/>
      <c r="I288" s="199"/>
      <c r="J288" s="34"/>
      <c r="K288" s="34"/>
      <c r="L288" s="38"/>
      <c r="M288" s="200"/>
      <c r="N288" s="201"/>
      <c r="O288" s="85"/>
      <c r="P288" s="85"/>
      <c r="Q288" s="85"/>
      <c r="R288" s="85"/>
      <c r="S288" s="85"/>
      <c r="T288" s="86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1" t="s">
        <v>124</v>
      </c>
      <c r="AU288" s="11" t="s">
        <v>78</v>
      </c>
    </row>
    <row r="289" s="2" customFormat="1" ht="16.5" customHeight="1">
      <c r="A289" s="32"/>
      <c r="B289" s="33"/>
      <c r="C289" s="203" t="s">
        <v>467</v>
      </c>
      <c r="D289" s="203" t="s">
        <v>468</v>
      </c>
      <c r="E289" s="204" t="s">
        <v>469</v>
      </c>
      <c r="F289" s="205" t="s">
        <v>470</v>
      </c>
      <c r="G289" s="206" t="s">
        <v>471</v>
      </c>
      <c r="H289" s="207">
        <v>50</v>
      </c>
      <c r="I289" s="208"/>
      <c r="J289" s="209">
        <f>ROUND(I289*H289,2)</f>
        <v>0</v>
      </c>
      <c r="K289" s="205" t="s">
        <v>120</v>
      </c>
      <c r="L289" s="210"/>
      <c r="M289" s="211" t="s">
        <v>1</v>
      </c>
      <c r="N289" s="212" t="s">
        <v>43</v>
      </c>
      <c r="O289" s="85"/>
      <c r="P289" s="193">
        <f>O289*H289</f>
        <v>0</v>
      </c>
      <c r="Q289" s="193">
        <v>0.001</v>
      </c>
      <c r="R289" s="193">
        <f>Q289*H289</f>
        <v>0.050000000000000003</v>
      </c>
      <c r="S289" s="193">
        <v>0</v>
      </c>
      <c r="T289" s="194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95" t="s">
        <v>472</v>
      </c>
      <c r="AT289" s="195" t="s">
        <v>468</v>
      </c>
      <c r="AU289" s="195" t="s">
        <v>78</v>
      </c>
      <c r="AY289" s="11" t="s">
        <v>122</v>
      </c>
      <c r="BE289" s="196">
        <f>IF(N289="základní",J289,0)</f>
        <v>0</v>
      </c>
      <c r="BF289" s="196">
        <f>IF(N289="snížená",J289,0)</f>
        <v>0</v>
      </c>
      <c r="BG289" s="196">
        <f>IF(N289="zákl. přenesená",J289,0)</f>
        <v>0</v>
      </c>
      <c r="BH289" s="196">
        <f>IF(N289="sníž. přenesená",J289,0)</f>
        <v>0</v>
      </c>
      <c r="BI289" s="196">
        <f>IF(N289="nulová",J289,0)</f>
        <v>0</v>
      </c>
      <c r="BJ289" s="11" t="s">
        <v>86</v>
      </c>
      <c r="BK289" s="196">
        <f>ROUND(I289*H289,2)</f>
        <v>0</v>
      </c>
      <c r="BL289" s="11" t="s">
        <v>472</v>
      </c>
      <c r="BM289" s="195" t="s">
        <v>473</v>
      </c>
    </row>
    <row r="290" s="2" customFormat="1">
      <c r="A290" s="32"/>
      <c r="B290" s="33"/>
      <c r="C290" s="34"/>
      <c r="D290" s="197" t="s">
        <v>124</v>
      </c>
      <c r="E290" s="34"/>
      <c r="F290" s="198" t="s">
        <v>470</v>
      </c>
      <c r="G290" s="34"/>
      <c r="H290" s="34"/>
      <c r="I290" s="199"/>
      <c r="J290" s="34"/>
      <c r="K290" s="34"/>
      <c r="L290" s="38"/>
      <c r="M290" s="200"/>
      <c r="N290" s="201"/>
      <c r="O290" s="85"/>
      <c r="P290" s="85"/>
      <c r="Q290" s="85"/>
      <c r="R290" s="85"/>
      <c r="S290" s="85"/>
      <c r="T290" s="86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1" t="s">
        <v>124</v>
      </c>
      <c r="AU290" s="11" t="s">
        <v>78</v>
      </c>
    </row>
    <row r="291" s="2" customFormat="1" ht="16.5" customHeight="1">
      <c r="A291" s="32"/>
      <c r="B291" s="33"/>
      <c r="C291" s="203" t="s">
        <v>474</v>
      </c>
      <c r="D291" s="203" t="s">
        <v>468</v>
      </c>
      <c r="E291" s="204" t="s">
        <v>475</v>
      </c>
      <c r="F291" s="205" t="s">
        <v>476</v>
      </c>
      <c r="G291" s="206" t="s">
        <v>471</v>
      </c>
      <c r="H291" s="207">
        <v>50</v>
      </c>
      <c r="I291" s="208"/>
      <c r="J291" s="209">
        <f>ROUND(I291*H291,2)</f>
        <v>0</v>
      </c>
      <c r="K291" s="205" t="s">
        <v>120</v>
      </c>
      <c r="L291" s="210"/>
      <c r="M291" s="211" t="s">
        <v>1</v>
      </c>
      <c r="N291" s="212" t="s">
        <v>43</v>
      </c>
      <c r="O291" s="85"/>
      <c r="P291" s="193">
        <f>O291*H291</f>
        <v>0</v>
      </c>
      <c r="Q291" s="193">
        <v>0.001</v>
      </c>
      <c r="R291" s="193">
        <f>Q291*H291</f>
        <v>0.050000000000000003</v>
      </c>
      <c r="S291" s="193">
        <v>0</v>
      </c>
      <c r="T291" s="194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95" t="s">
        <v>472</v>
      </c>
      <c r="AT291" s="195" t="s">
        <v>468</v>
      </c>
      <c r="AU291" s="195" t="s">
        <v>78</v>
      </c>
      <c r="AY291" s="11" t="s">
        <v>122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1" t="s">
        <v>86</v>
      </c>
      <c r="BK291" s="196">
        <f>ROUND(I291*H291,2)</f>
        <v>0</v>
      </c>
      <c r="BL291" s="11" t="s">
        <v>472</v>
      </c>
      <c r="BM291" s="195" t="s">
        <v>477</v>
      </c>
    </row>
    <row r="292" s="2" customFormat="1">
      <c r="A292" s="32"/>
      <c r="B292" s="33"/>
      <c r="C292" s="34"/>
      <c r="D292" s="197" t="s">
        <v>124</v>
      </c>
      <c r="E292" s="34"/>
      <c r="F292" s="198" t="s">
        <v>476</v>
      </c>
      <c r="G292" s="34"/>
      <c r="H292" s="34"/>
      <c r="I292" s="199"/>
      <c r="J292" s="34"/>
      <c r="K292" s="34"/>
      <c r="L292" s="38"/>
      <c r="M292" s="200"/>
      <c r="N292" s="201"/>
      <c r="O292" s="85"/>
      <c r="P292" s="85"/>
      <c r="Q292" s="85"/>
      <c r="R292" s="85"/>
      <c r="S292" s="85"/>
      <c r="T292" s="86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1" t="s">
        <v>124</v>
      </c>
      <c r="AU292" s="11" t="s">
        <v>78</v>
      </c>
    </row>
    <row r="293" s="2" customFormat="1" ht="24.15" customHeight="1">
      <c r="A293" s="32"/>
      <c r="B293" s="33"/>
      <c r="C293" s="203" t="s">
        <v>478</v>
      </c>
      <c r="D293" s="203" t="s">
        <v>468</v>
      </c>
      <c r="E293" s="204" t="s">
        <v>479</v>
      </c>
      <c r="F293" s="205" t="s">
        <v>480</v>
      </c>
      <c r="G293" s="206" t="s">
        <v>188</v>
      </c>
      <c r="H293" s="207">
        <v>10</v>
      </c>
      <c r="I293" s="208"/>
      <c r="J293" s="209">
        <f>ROUND(I293*H293,2)</f>
        <v>0</v>
      </c>
      <c r="K293" s="205" t="s">
        <v>120</v>
      </c>
      <c r="L293" s="210"/>
      <c r="M293" s="211" t="s">
        <v>1</v>
      </c>
      <c r="N293" s="212" t="s">
        <v>43</v>
      </c>
      <c r="O293" s="85"/>
      <c r="P293" s="193">
        <f>O293*H293</f>
        <v>0</v>
      </c>
      <c r="Q293" s="193">
        <v>0.002</v>
      </c>
      <c r="R293" s="193">
        <f>Q293*H293</f>
        <v>0.02</v>
      </c>
      <c r="S293" s="193">
        <v>0</v>
      </c>
      <c r="T293" s="194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95" t="s">
        <v>472</v>
      </c>
      <c r="AT293" s="195" t="s">
        <v>468</v>
      </c>
      <c r="AU293" s="195" t="s">
        <v>78</v>
      </c>
      <c r="AY293" s="11" t="s">
        <v>122</v>
      </c>
      <c r="BE293" s="196">
        <f>IF(N293="základní",J293,0)</f>
        <v>0</v>
      </c>
      <c r="BF293" s="196">
        <f>IF(N293="snížená",J293,0)</f>
        <v>0</v>
      </c>
      <c r="BG293" s="196">
        <f>IF(N293="zákl. přenesená",J293,0)</f>
        <v>0</v>
      </c>
      <c r="BH293" s="196">
        <f>IF(N293="sníž. přenesená",J293,0)</f>
        <v>0</v>
      </c>
      <c r="BI293" s="196">
        <f>IF(N293="nulová",J293,0)</f>
        <v>0</v>
      </c>
      <c r="BJ293" s="11" t="s">
        <v>86</v>
      </c>
      <c r="BK293" s="196">
        <f>ROUND(I293*H293,2)</f>
        <v>0</v>
      </c>
      <c r="BL293" s="11" t="s">
        <v>472</v>
      </c>
      <c r="BM293" s="195" t="s">
        <v>481</v>
      </c>
    </row>
    <row r="294" s="2" customFormat="1">
      <c r="A294" s="32"/>
      <c r="B294" s="33"/>
      <c r="C294" s="34"/>
      <c r="D294" s="197" t="s">
        <v>124</v>
      </c>
      <c r="E294" s="34"/>
      <c r="F294" s="198" t="s">
        <v>480</v>
      </c>
      <c r="G294" s="34"/>
      <c r="H294" s="34"/>
      <c r="I294" s="199"/>
      <c r="J294" s="34"/>
      <c r="K294" s="34"/>
      <c r="L294" s="38"/>
      <c r="M294" s="200"/>
      <c r="N294" s="201"/>
      <c r="O294" s="85"/>
      <c r="P294" s="85"/>
      <c r="Q294" s="85"/>
      <c r="R294" s="85"/>
      <c r="S294" s="85"/>
      <c r="T294" s="86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1" t="s">
        <v>124</v>
      </c>
      <c r="AU294" s="11" t="s">
        <v>78</v>
      </c>
    </row>
    <row r="295" s="2" customFormat="1" ht="21.75" customHeight="1">
      <c r="A295" s="32"/>
      <c r="B295" s="33"/>
      <c r="C295" s="203" t="s">
        <v>482</v>
      </c>
      <c r="D295" s="203" t="s">
        <v>468</v>
      </c>
      <c r="E295" s="204" t="s">
        <v>483</v>
      </c>
      <c r="F295" s="205" t="s">
        <v>484</v>
      </c>
      <c r="G295" s="206" t="s">
        <v>188</v>
      </c>
      <c r="H295" s="207">
        <v>10</v>
      </c>
      <c r="I295" s="208"/>
      <c r="J295" s="209">
        <f>ROUND(I295*H295,2)</f>
        <v>0</v>
      </c>
      <c r="K295" s="205" t="s">
        <v>120</v>
      </c>
      <c r="L295" s="210"/>
      <c r="M295" s="211" t="s">
        <v>1</v>
      </c>
      <c r="N295" s="212" t="s">
        <v>43</v>
      </c>
      <c r="O295" s="85"/>
      <c r="P295" s="193">
        <f>O295*H295</f>
        <v>0</v>
      </c>
      <c r="Q295" s="193">
        <v>4.0000000000000003E-05</v>
      </c>
      <c r="R295" s="193">
        <f>Q295*H295</f>
        <v>0.00040000000000000002</v>
      </c>
      <c r="S295" s="193">
        <v>0</v>
      </c>
      <c r="T295" s="194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95" t="s">
        <v>472</v>
      </c>
      <c r="AT295" s="195" t="s">
        <v>468</v>
      </c>
      <c r="AU295" s="195" t="s">
        <v>78</v>
      </c>
      <c r="AY295" s="11" t="s">
        <v>122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1" t="s">
        <v>86</v>
      </c>
      <c r="BK295" s="196">
        <f>ROUND(I295*H295,2)</f>
        <v>0</v>
      </c>
      <c r="BL295" s="11" t="s">
        <v>472</v>
      </c>
      <c r="BM295" s="195" t="s">
        <v>485</v>
      </c>
    </row>
    <row r="296" s="2" customFormat="1">
      <c r="A296" s="32"/>
      <c r="B296" s="33"/>
      <c r="C296" s="34"/>
      <c r="D296" s="197" t="s">
        <v>124</v>
      </c>
      <c r="E296" s="34"/>
      <c r="F296" s="198" t="s">
        <v>484</v>
      </c>
      <c r="G296" s="34"/>
      <c r="H296" s="34"/>
      <c r="I296" s="199"/>
      <c r="J296" s="34"/>
      <c r="K296" s="34"/>
      <c r="L296" s="38"/>
      <c r="M296" s="200"/>
      <c r="N296" s="201"/>
      <c r="O296" s="85"/>
      <c r="P296" s="85"/>
      <c r="Q296" s="85"/>
      <c r="R296" s="85"/>
      <c r="S296" s="85"/>
      <c r="T296" s="86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1" t="s">
        <v>124</v>
      </c>
      <c r="AU296" s="11" t="s">
        <v>78</v>
      </c>
    </row>
    <row r="297" s="2" customFormat="1" ht="24.15" customHeight="1">
      <c r="A297" s="32"/>
      <c r="B297" s="33"/>
      <c r="C297" s="203" t="s">
        <v>486</v>
      </c>
      <c r="D297" s="203" t="s">
        <v>468</v>
      </c>
      <c r="E297" s="204" t="s">
        <v>487</v>
      </c>
      <c r="F297" s="205" t="s">
        <v>488</v>
      </c>
      <c r="G297" s="206" t="s">
        <v>188</v>
      </c>
      <c r="H297" s="207">
        <v>10</v>
      </c>
      <c r="I297" s="208"/>
      <c r="J297" s="209">
        <f>ROUND(I297*H297,2)</f>
        <v>0</v>
      </c>
      <c r="K297" s="205" t="s">
        <v>120</v>
      </c>
      <c r="L297" s="210"/>
      <c r="M297" s="211" t="s">
        <v>1</v>
      </c>
      <c r="N297" s="212" t="s">
        <v>43</v>
      </c>
      <c r="O297" s="85"/>
      <c r="P297" s="193">
        <f>O297*H297</f>
        <v>0</v>
      </c>
      <c r="Q297" s="193">
        <v>0.0035000000000000001</v>
      </c>
      <c r="R297" s="193">
        <f>Q297*H297</f>
        <v>0.035000000000000003</v>
      </c>
      <c r="S297" s="193">
        <v>0</v>
      </c>
      <c r="T297" s="194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95" t="s">
        <v>472</v>
      </c>
      <c r="AT297" s="195" t="s">
        <v>468</v>
      </c>
      <c r="AU297" s="195" t="s">
        <v>78</v>
      </c>
      <c r="AY297" s="11" t="s">
        <v>122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11" t="s">
        <v>86</v>
      </c>
      <c r="BK297" s="196">
        <f>ROUND(I297*H297,2)</f>
        <v>0</v>
      </c>
      <c r="BL297" s="11" t="s">
        <v>472</v>
      </c>
      <c r="BM297" s="195" t="s">
        <v>489</v>
      </c>
    </row>
    <row r="298" s="2" customFormat="1">
      <c r="A298" s="32"/>
      <c r="B298" s="33"/>
      <c r="C298" s="34"/>
      <c r="D298" s="197" t="s">
        <v>124</v>
      </c>
      <c r="E298" s="34"/>
      <c r="F298" s="198" t="s">
        <v>488</v>
      </c>
      <c r="G298" s="34"/>
      <c r="H298" s="34"/>
      <c r="I298" s="199"/>
      <c r="J298" s="34"/>
      <c r="K298" s="34"/>
      <c r="L298" s="38"/>
      <c r="M298" s="213"/>
      <c r="N298" s="214"/>
      <c r="O298" s="215"/>
      <c r="P298" s="215"/>
      <c r="Q298" s="215"/>
      <c r="R298" s="215"/>
      <c r="S298" s="215"/>
      <c r="T298" s="216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1" t="s">
        <v>124</v>
      </c>
      <c r="AU298" s="11" t="s">
        <v>78</v>
      </c>
    </row>
    <row r="299" s="2" customFormat="1" ht="6.96" customHeight="1">
      <c r="A299" s="32"/>
      <c r="B299" s="60"/>
      <c r="C299" s="61"/>
      <c r="D299" s="61"/>
      <c r="E299" s="61"/>
      <c r="F299" s="61"/>
      <c r="G299" s="61"/>
      <c r="H299" s="61"/>
      <c r="I299" s="61"/>
      <c r="J299" s="61"/>
      <c r="K299" s="61"/>
      <c r="L299" s="38"/>
      <c r="M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</row>
  </sheetData>
  <sheetProtection sheet="1" autoFilter="0" formatColumns="0" formatRows="0" objects="1" scenarios="1" spinCount="100000" saltValue="m6rqurn/8CY57sg/h4MKbiU2s4b/xQROwNwdnWWMTmghOz7ufgGdSTQyFNoz8MKEFacRHdqe3SfQ8RANX9CsCw==" hashValue="S7oi/wb0/IFh8LdColkX959PAuo8v9lDz9jHajtQzIJvUUBQKVfFM2Es/ln+Ta6C56jeztItO7iwDRBnIwlJ6A==" algorithmName="SHA-512" password="CC35"/>
  <autoFilter ref="C115:K29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s="1" customFormat="1" ht="24.96" customHeight="1">
      <c r="B4" s="14"/>
      <c r="D4" s="132" t="s">
        <v>95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26.25" customHeight="1">
      <c r="B7" s="14"/>
      <c r="E7" s="135" t="str">
        <f>'Rekapitulace stavby'!K6</f>
        <v>Údržba vyšší zeleně v obvodu OŘ ÚNL 2025-2026, oblast č.3 Správa tratí Karlovy Vary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96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490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17. 2. 2025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">
        <v>33</v>
      </c>
      <c r="F21" s="32"/>
      <c r="G21" s="32"/>
      <c r="H21" s="32"/>
      <c r="I21" s="134" t="s">
        <v>28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ROUND((SUM(BE116:BE132)),  2)</f>
        <v>0</v>
      </c>
      <c r="G33" s="32"/>
      <c r="H33" s="32"/>
      <c r="I33" s="149">
        <v>0.20999999999999999</v>
      </c>
      <c r="J33" s="148">
        <f>ROUND(((SUM(BE116:BE132))*I33),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44</v>
      </c>
      <c r="F34" s="148">
        <f>ROUND((SUM(BF116:BF132)),  2)</f>
        <v>0</v>
      </c>
      <c r="G34" s="32"/>
      <c r="H34" s="32"/>
      <c r="I34" s="149">
        <v>0.12</v>
      </c>
      <c r="J34" s="148">
        <f>ROUND(((SUM(BF116:BF132))*I34),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ROUND((SUM(BG116:BG132)),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ROUND((SUM(BH116:BH132)),  2)</f>
        <v>0</v>
      </c>
      <c r="G36" s="32"/>
      <c r="H36" s="32"/>
      <c r="I36" s="149">
        <v>0.12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ROUND((SUM(BI116:BI132)),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98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8" t="str">
        <f>E7</f>
        <v>Údržba vyšší zeleně v obvodu OŘ ÚNL 2025-2026, oblast č.3 Správa tratí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96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A.2 - Přeprava a manipulace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>ST Karlovy Vary</v>
      </c>
      <c r="G89" s="34"/>
      <c r="H89" s="34"/>
      <c r="I89" s="26" t="s">
        <v>22</v>
      </c>
      <c r="J89" s="73" t="str">
        <f>IF(J12="","",J12)</f>
        <v>17. 2. 2025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železnic,s.o.; OŘ ÚNL - ST Karlovy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Pavlína Liprtová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99</v>
      </c>
      <c r="D94" s="170"/>
      <c r="E94" s="170"/>
      <c r="F94" s="170"/>
      <c r="G94" s="170"/>
      <c r="H94" s="170"/>
      <c r="I94" s="170"/>
      <c r="J94" s="171" t="s">
        <v>100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101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102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103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Údržba vyšší zeleně v obvodu OŘ ÚNL 2025-2026, oblast č.3 Správa tratí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96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A.2 - Přeprava a manipulace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ST Karlovy Vary</v>
      </c>
      <c r="G110" s="34"/>
      <c r="H110" s="34"/>
      <c r="I110" s="26" t="s">
        <v>22</v>
      </c>
      <c r="J110" s="73" t="str">
        <f>IF(J12="","",J12)</f>
        <v>17. 2. 2025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železnic,s.o.; OŘ ÚNL - ST Karlovy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Pavlína Liprtová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104</v>
      </c>
      <c r="D115" s="176" t="s">
        <v>63</v>
      </c>
      <c r="E115" s="176" t="s">
        <v>59</v>
      </c>
      <c r="F115" s="176" t="s">
        <v>60</v>
      </c>
      <c r="G115" s="176" t="s">
        <v>105</v>
      </c>
      <c r="H115" s="176" t="s">
        <v>106</v>
      </c>
      <c r="I115" s="176" t="s">
        <v>107</v>
      </c>
      <c r="J115" s="176" t="s">
        <v>100</v>
      </c>
      <c r="K115" s="177" t="s">
        <v>108</v>
      </c>
      <c r="L115" s="178"/>
      <c r="M115" s="94" t="s">
        <v>1</v>
      </c>
      <c r="N115" s="95" t="s">
        <v>42</v>
      </c>
      <c r="O115" s="95" t="s">
        <v>109</v>
      </c>
      <c r="P115" s="95" t="s">
        <v>110</v>
      </c>
      <c r="Q115" s="95" t="s">
        <v>111</v>
      </c>
      <c r="R115" s="95" t="s">
        <v>112</v>
      </c>
      <c r="S115" s="95" t="s">
        <v>113</v>
      </c>
      <c r="T115" s="96" t="s">
        <v>114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115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SUM(P117:P132)</f>
        <v>0</v>
      </c>
      <c r="Q116" s="98"/>
      <c r="R116" s="181">
        <f>SUM(R117:R132)</f>
        <v>0</v>
      </c>
      <c r="S116" s="98"/>
      <c r="T116" s="182">
        <f>SUM(T117:T132)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102</v>
      </c>
      <c r="BK116" s="183">
        <f>SUM(BK117:BK132)</f>
        <v>0</v>
      </c>
    </row>
    <row r="117" s="2" customFormat="1" ht="44.25" customHeight="1">
      <c r="A117" s="32"/>
      <c r="B117" s="33"/>
      <c r="C117" s="184" t="s">
        <v>86</v>
      </c>
      <c r="D117" s="184" t="s">
        <v>116</v>
      </c>
      <c r="E117" s="185" t="s">
        <v>491</v>
      </c>
      <c r="F117" s="186" t="s">
        <v>492</v>
      </c>
      <c r="G117" s="187" t="s">
        <v>188</v>
      </c>
      <c r="H117" s="188">
        <v>20</v>
      </c>
      <c r="I117" s="189"/>
      <c r="J117" s="190">
        <f>ROUND(I117*H117,2)</f>
        <v>0</v>
      </c>
      <c r="K117" s="186" t="s">
        <v>120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472</v>
      </c>
      <c r="AT117" s="195" t="s">
        <v>116</v>
      </c>
      <c r="AU117" s="195" t="s">
        <v>78</v>
      </c>
      <c r="AY117" s="11" t="s">
        <v>122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472</v>
      </c>
      <c r="BM117" s="195" t="s">
        <v>493</v>
      </c>
    </row>
    <row r="118" s="2" customFormat="1">
      <c r="A118" s="32"/>
      <c r="B118" s="33"/>
      <c r="C118" s="34"/>
      <c r="D118" s="197" t="s">
        <v>124</v>
      </c>
      <c r="E118" s="34"/>
      <c r="F118" s="198" t="s">
        <v>494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124</v>
      </c>
      <c r="AU118" s="11" t="s">
        <v>78</v>
      </c>
    </row>
    <row r="119" s="2" customFormat="1" ht="49.05" customHeight="1">
      <c r="A119" s="32"/>
      <c r="B119" s="33"/>
      <c r="C119" s="184" t="s">
        <v>88</v>
      </c>
      <c r="D119" s="184" t="s">
        <v>116</v>
      </c>
      <c r="E119" s="185" t="s">
        <v>495</v>
      </c>
      <c r="F119" s="186" t="s">
        <v>496</v>
      </c>
      <c r="G119" s="187" t="s">
        <v>188</v>
      </c>
      <c r="H119" s="188">
        <v>100</v>
      </c>
      <c r="I119" s="189"/>
      <c r="J119" s="190">
        <f>ROUND(I119*H119,2)</f>
        <v>0</v>
      </c>
      <c r="K119" s="186" t="s">
        <v>120</v>
      </c>
      <c r="L119" s="38"/>
      <c r="M119" s="191" t="s">
        <v>1</v>
      </c>
      <c r="N119" s="192" t="s">
        <v>43</v>
      </c>
      <c r="O119" s="85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472</v>
      </c>
      <c r="AT119" s="195" t="s">
        <v>116</v>
      </c>
      <c r="AU119" s="195" t="s">
        <v>78</v>
      </c>
      <c r="AY119" s="11" t="s">
        <v>122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86</v>
      </c>
      <c r="BK119" s="196">
        <f>ROUND(I119*H119,2)</f>
        <v>0</v>
      </c>
      <c r="BL119" s="11" t="s">
        <v>472</v>
      </c>
      <c r="BM119" s="195" t="s">
        <v>497</v>
      </c>
    </row>
    <row r="120" s="2" customFormat="1">
      <c r="A120" s="32"/>
      <c r="B120" s="33"/>
      <c r="C120" s="34"/>
      <c r="D120" s="197" t="s">
        <v>124</v>
      </c>
      <c r="E120" s="34"/>
      <c r="F120" s="198" t="s">
        <v>498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124</v>
      </c>
      <c r="AU120" s="11" t="s">
        <v>78</v>
      </c>
    </row>
    <row r="121" s="2" customFormat="1" ht="49.05" customHeight="1">
      <c r="A121" s="32"/>
      <c r="B121" s="33"/>
      <c r="C121" s="184" t="s">
        <v>130</v>
      </c>
      <c r="D121" s="184" t="s">
        <v>116</v>
      </c>
      <c r="E121" s="185" t="s">
        <v>499</v>
      </c>
      <c r="F121" s="186" t="s">
        <v>500</v>
      </c>
      <c r="G121" s="187" t="s">
        <v>501</v>
      </c>
      <c r="H121" s="188">
        <v>40</v>
      </c>
      <c r="I121" s="189"/>
      <c r="J121" s="190">
        <f>ROUND(I121*H121,2)</f>
        <v>0</v>
      </c>
      <c r="K121" s="186" t="s">
        <v>120</v>
      </c>
      <c r="L121" s="38"/>
      <c r="M121" s="191" t="s">
        <v>1</v>
      </c>
      <c r="N121" s="192" t="s">
        <v>43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472</v>
      </c>
      <c r="AT121" s="195" t="s">
        <v>116</v>
      </c>
      <c r="AU121" s="195" t="s">
        <v>78</v>
      </c>
      <c r="AY121" s="11" t="s">
        <v>122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86</v>
      </c>
      <c r="BK121" s="196">
        <f>ROUND(I121*H121,2)</f>
        <v>0</v>
      </c>
      <c r="BL121" s="11" t="s">
        <v>472</v>
      </c>
      <c r="BM121" s="195" t="s">
        <v>502</v>
      </c>
    </row>
    <row r="122" s="2" customFormat="1">
      <c r="A122" s="32"/>
      <c r="B122" s="33"/>
      <c r="C122" s="34"/>
      <c r="D122" s="197" t="s">
        <v>124</v>
      </c>
      <c r="E122" s="34"/>
      <c r="F122" s="198" t="s">
        <v>503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124</v>
      </c>
      <c r="AU122" s="11" t="s">
        <v>78</v>
      </c>
    </row>
    <row r="123" s="2" customFormat="1" ht="55.5" customHeight="1">
      <c r="A123" s="32"/>
      <c r="B123" s="33"/>
      <c r="C123" s="184" t="s">
        <v>121</v>
      </c>
      <c r="D123" s="184" t="s">
        <v>116</v>
      </c>
      <c r="E123" s="185" t="s">
        <v>504</v>
      </c>
      <c r="F123" s="186" t="s">
        <v>505</v>
      </c>
      <c r="G123" s="187" t="s">
        <v>501</v>
      </c>
      <c r="H123" s="188">
        <v>100</v>
      </c>
      <c r="I123" s="189"/>
      <c r="J123" s="190">
        <f>ROUND(I123*H123,2)</f>
        <v>0</v>
      </c>
      <c r="K123" s="186" t="s">
        <v>120</v>
      </c>
      <c r="L123" s="38"/>
      <c r="M123" s="191" t="s">
        <v>1</v>
      </c>
      <c r="N123" s="192" t="s">
        <v>43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472</v>
      </c>
      <c r="AT123" s="195" t="s">
        <v>116</v>
      </c>
      <c r="AU123" s="195" t="s">
        <v>78</v>
      </c>
      <c r="AY123" s="11" t="s">
        <v>122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86</v>
      </c>
      <c r="BK123" s="196">
        <f>ROUND(I123*H123,2)</f>
        <v>0</v>
      </c>
      <c r="BL123" s="11" t="s">
        <v>472</v>
      </c>
      <c r="BM123" s="195" t="s">
        <v>506</v>
      </c>
    </row>
    <row r="124" s="2" customFormat="1">
      <c r="A124" s="32"/>
      <c r="B124" s="33"/>
      <c r="C124" s="34"/>
      <c r="D124" s="197" t="s">
        <v>124</v>
      </c>
      <c r="E124" s="34"/>
      <c r="F124" s="198" t="s">
        <v>507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124</v>
      </c>
      <c r="AU124" s="11" t="s">
        <v>78</v>
      </c>
    </row>
    <row r="125" s="2" customFormat="1" ht="24.15" customHeight="1">
      <c r="A125" s="32"/>
      <c r="B125" s="33"/>
      <c r="C125" s="184" t="s">
        <v>140</v>
      </c>
      <c r="D125" s="184" t="s">
        <v>116</v>
      </c>
      <c r="E125" s="185" t="s">
        <v>508</v>
      </c>
      <c r="F125" s="186" t="s">
        <v>509</v>
      </c>
      <c r="G125" s="187" t="s">
        <v>188</v>
      </c>
      <c r="H125" s="188">
        <v>5</v>
      </c>
      <c r="I125" s="189"/>
      <c r="J125" s="190">
        <f>ROUND(I125*H125,2)</f>
        <v>0</v>
      </c>
      <c r="K125" s="186" t="s">
        <v>120</v>
      </c>
      <c r="L125" s="38"/>
      <c r="M125" s="191" t="s">
        <v>1</v>
      </c>
      <c r="N125" s="192" t="s">
        <v>43</v>
      </c>
      <c r="O125" s="85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472</v>
      </c>
      <c r="AT125" s="195" t="s">
        <v>116</v>
      </c>
      <c r="AU125" s="195" t="s">
        <v>78</v>
      </c>
      <c r="AY125" s="11" t="s">
        <v>122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86</v>
      </c>
      <c r="BK125" s="196">
        <f>ROUND(I125*H125,2)</f>
        <v>0</v>
      </c>
      <c r="BL125" s="11" t="s">
        <v>472</v>
      </c>
      <c r="BM125" s="195" t="s">
        <v>510</v>
      </c>
    </row>
    <row r="126" s="2" customFormat="1">
      <c r="A126" s="32"/>
      <c r="B126" s="33"/>
      <c r="C126" s="34"/>
      <c r="D126" s="197" t="s">
        <v>124</v>
      </c>
      <c r="E126" s="34"/>
      <c r="F126" s="198" t="s">
        <v>511</v>
      </c>
      <c r="G126" s="34"/>
      <c r="H126" s="34"/>
      <c r="I126" s="199"/>
      <c r="J126" s="34"/>
      <c r="K126" s="34"/>
      <c r="L126" s="38"/>
      <c r="M126" s="200"/>
      <c r="N126" s="201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124</v>
      </c>
      <c r="AU126" s="11" t="s">
        <v>78</v>
      </c>
    </row>
    <row r="127" s="2" customFormat="1" ht="24.15" customHeight="1">
      <c r="A127" s="32"/>
      <c r="B127" s="33"/>
      <c r="C127" s="184" t="s">
        <v>145</v>
      </c>
      <c r="D127" s="184" t="s">
        <v>116</v>
      </c>
      <c r="E127" s="185" t="s">
        <v>512</v>
      </c>
      <c r="F127" s="186" t="s">
        <v>513</v>
      </c>
      <c r="G127" s="187" t="s">
        <v>188</v>
      </c>
      <c r="H127" s="188">
        <v>5</v>
      </c>
      <c r="I127" s="189"/>
      <c r="J127" s="190">
        <f>ROUND(I127*H127,2)</f>
        <v>0</v>
      </c>
      <c r="K127" s="186" t="s">
        <v>120</v>
      </c>
      <c r="L127" s="38"/>
      <c r="M127" s="191" t="s">
        <v>1</v>
      </c>
      <c r="N127" s="192" t="s">
        <v>43</v>
      </c>
      <c r="O127" s="85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5" t="s">
        <v>472</v>
      </c>
      <c r="AT127" s="195" t="s">
        <v>116</v>
      </c>
      <c r="AU127" s="195" t="s">
        <v>78</v>
      </c>
      <c r="AY127" s="11" t="s">
        <v>122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1" t="s">
        <v>86</v>
      </c>
      <c r="BK127" s="196">
        <f>ROUND(I127*H127,2)</f>
        <v>0</v>
      </c>
      <c r="BL127" s="11" t="s">
        <v>472</v>
      </c>
      <c r="BM127" s="195" t="s">
        <v>514</v>
      </c>
    </row>
    <row r="128" s="2" customFormat="1">
      <c r="A128" s="32"/>
      <c r="B128" s="33"/>
      <c r="C128" s="34"/>
      <c r="D128" s="197" t="s">
        <v>124</v>
      </c>
      <c r="E128" s="34"/>
      <c r="F128" s="198" t="s">
        <v>515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124</v>
      </c>
      <c r="AU128" s="11" t="s">
        <v>78</v>
      </c>
    </row>
    <row r="129" s="2" customFormat="1" ht="33" customHeight="1">
      <c r="A129" s="32"/>
      <c r="B129" s="33"/>
      <c r="C129" s="184" t="s">
        <v>150</v>
      </c>
      <c r="D129" s="184" t="s">
        <v>116</v>
      </c>
      <c r="E129" s="185" t="s">
        <v>516</v>
      </c>
      <c r="F129" s="186" t="s">
        <v>517</v>
      </c>
      <c r="G129" s="187" t="s">
        <v>188</v>
      </c>
      <c r="H129" s="188">
        <v>5</v>
      </c>
      <c r="I129" s="189"/>
      <c r="J129" s="190">
        <f>ROUND(I129*H129,2)</f>
        <v>0</v>
      </c>
      <c r="K129" s="186" t="s">
        <v>120</v>
      </c>
      <c r="L129" s="38"/>
      <c r="M129" s="191" t="s">
        <v>1</v>
      </c>
      <c r="N129" s="192" t="s">
        <v>43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472</v>
      </c>
      <c r="AT129" s="195" t="s">
        <v>116</v>
      </c>
      <c r="AU129" s="195" t="s">
        <v>78</v>
      </c>
      <c r="AY129" s="11" t="s">
        <v>122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86</v>
      </c>
      <c r="BK129" s="196">
        <f>ROUND(I129*H129,2)</f>
        <v>0</v>
      </c>
      <c r="BL129" s="11" t="s">
        <v>472</v>
      </c>
      <c r="BM129" s="195" t="s">
        <v>518</v>
      </c>
    </row>
    <row r="130" s="2" customFormat="1">
      <c r="A130" s="32"/>
      <c r="B130" s="33"/>
      <c r="C130" s="34"/>
      <c r="D130" s="197" t="s">
        <v>124</v>
      </c>
      <c r="E130" s="34"/>
      <c r="F130" s="198" t="s">
        <v>519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124</v>
      </c>
      <c r="AU130" s="11" t="s">
        <v>78</v>
      </c>
    </row>
    <row r="131" s="2" customFormat="1" ht="24.15" customHeight="1">
      <c r="A131" s="32"/>
      <c r="B131" s="33"/>
      <c r="C131" s="184" t="s">
        <v>155</v>
      </c>
      <c r="D131" s="184" t="s">
        <v>116</v>
      </c>
      <c r="E131" s="185" t="s">
        <v>520</v>
      </c>
      <c r="F131" s="186" t="s">
        <v>521</v>
      </c>
      <c r="G131" s="187" t="s">
        <v>188</v>
      </c>
      <c r="H131" s="188">
        <v>5</v>
      </c>
      <c r="I131" s="189"/>
      <c r="J131" s="190">
        <f>ROUND(I131*H131,2)</f>
        <v>0</v>
      </c>
      <c r="K131" s="186" t="s">
        <v>120</v>
      </c>
      <c r="L131" s="38"/>
      <c r="M131" s="191" t="s">
        <v>1</v>
      </c>
      <c r="N131" s="192" t="s">
        <v>43</v>
      </c>
      <c r="O131" s="85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472</v>
      </c>
      <c r="AT131" s="195" t="s">
        <v>116</v>
      </c>
      <c r="AU131" s="195" t="s">
        <v>78</v>
      </c>
      <c r="AY131" s="11" t="s">
        <v>122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1" t="s">
        <v>86</v>
      </c>
      <c r="BK131" s="196">
        <f>ROUND(I131*H131,2)</f>
        <v>0</v>
      </c>
      <c r="BL131" s="11" t="s">
        <v>472</v>
      </c>
      <c r="BM131" s="195" t="s">
        <v>522</v>
      </c>
    </row>
    <row r="132" s="2" customFormat="1">
      <c r="A132" s="32"/>
      <c r="B132" s="33"/>
      <c r="C132" s="34"/>
      <c r="D132" s="197" t="s">
        <v>124</v>
      </c>
      <c r="E132" s="34"/>
      <c r="F132" s="198" t="s">
        <v>523</v>
      </c>
      <c r="G132" s="34"/>
      <c r="H132" s="34"/>
      <c r="I132" s="199"/>
      <c r="J132" s="34"/>
      <c r="K132" s="34"/>
      <c r="L132" s="38"/>
      <c r="M132" s="213"/>
      <c r="N132" s="214"/>
      <c r="O132" s="215"/>
      <c r="P132" s="215"/>
      <c r="Q132" s="215"/>
      <c r="R132" s="215"/>
      <c r="S132" s="215"/>
      <c r="T132" s="21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124</v>
      </c>
      <c r="AU132" s="11" t="s">
        <v>78</v>
      </c>
    </row>
    <row r="133" s="2" customFormat="1" ht="6.96" customHeight="1">
      <c r="A133" s="32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38"/>
      <c r="M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</sheetData>
  <sheetProtection sheet="1" autoFilter="0" formatColumns="0" formatRows="0" objects="1" scenarios="1" spinCount="100000" saltValue="FrZWRIMo6ILhxup+uWHm9jpsk6bdDHspbR1yQhJKOm+oDZ6GQzF61+ATDslheIomaXoXw6CIoZEmE/nxJTfrbg==" hashValue="f/EVy3tD8dIsgURVPa4DRXhrQF4cqWyqVFzHxQAurcZcp2G/436rygFM3oE8bAcWd3WpKGbn0EhW06InEGTvWQ==" algorithmName="SHA-512" password="CC35"/>
  <autoFilter ref="C115:K13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s="1" customFormat="1" ht="24.96" customHeight="1">
      <c r="B4" s="14"/>
      <c r="D4" s="132" t="s">
        <v>95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26.25" customHeight="1">
      <c r="B7" s="14"/>
      <c r="E7" s="135" t="str">
        <f>'Rekapitulace stavby'!K6</f>
        <v>Údržba vyšší zeleně v obvodu OŘ ÚNL 2025-2026, oblast č.3 Správa tratí Karlovy Vary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96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524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33</v>
      </c>
      <c r="G12" s="32"/>
      <c r="H12" s="32"/>
      <c r="I12" s="134" t="s">
        <v>22</v>
      </c>
      <c r="J12" s="138" t="str">
        <f>'Rekapitulace stavby'!AN8</f>
        <v>17. 2. 2025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stavby'!AN10="","",'Rekapitulace stavby'!AN10)</f>
        <v>70994234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stavby'!E11="","",'Rekapitulace stavby'!E11)</f>
        <v>Správa železnic,s.o.; OŘ ÚNL - ST Karlovy Vary</v>
      </c>
      <c r="F15" s="32"/>
      <c r="G15" s="32"/>
      <c r="H15" s="32"/>
      <c r="I15" s="134" t="s">
        <v>28</v>
      </c>
      <c r="J15" s="137" t="str">
        <f>IF('Rekapitulace stavby'!AN11="","",'Rekapitulace stavby'!AN11)</f>
        <v>CZ70994234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ROUND((SUM(BE116:BE127)),  2)</f>
        <v>0</v>
      </c>
      <c r="G33" s="32"/>
      <c r="H33" s="32"/>
      <c r="I33" s="149">
        <v>0.20999999999999999</v>
      </c>
      <c r="J33" s="148">
        <f>ROUND(((SUM(BE116:BE127))*I33),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44</v>
      </c>
      <c r="F34" s="148">
        <f>ROUND((SUM(BF116:BF127)),  2)</f>
        <v>0</v>
      </c>
      <c r="G34" s="32"/>
      <c r="H34" s="32"/>
      <c r="I34" s="149">
        <v>0.12</v>
      </c>
      <c r="J34" s="148">
        <f>ROUND(((SUM(BF116:BF127))*I34),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ROUND((SUM(BG116:BG127)),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ROUND((SUM(BH116:BH127)),  2)</f>
        <v>0</v>
      </c>
      <c r="G36" s="32"/>
      <c r="H36" s="32"/>
      <c r="I36" s="149">
        <v>0.12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ROUND((SUM(BI116:BI127)),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98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8" t="str">
        <f>E7</f>
        <v>Údržba vyšší zeleně v obvodu OŘ ÚNL 2025-2026, oblast č.3 Správa tratí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96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A.3 - VON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17. 2. 2025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železnic,s.o.; OŘ ÚNL - ST Karlovy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Pavlína Liprtová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99</v>
      </c>
      <c r="D94" s="170"/>
      <c r="E94" s="170"/>
      <c r="F94" s="170"/>
      <c r="G94" s="170"/>
      <c r="H94" s="170"/>
      <c r="I94" s="170"/>
      <c r="J94" s="171" t="s">
        <v>100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101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102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103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Údržba vyšší zeleně v obvodu OŘ ÚNL 2025-2026, oblast č.3 Správa tratí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96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A.3 - VON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17. 2. 2025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železnic,s.o.; OŘ ÚNL - ST Karlovy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Pavlína Liprtová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104</v>
      </c>
      <c r="D115" s="176" t="s">
        <v>63</v>
      </c>
      <c r="E115" s="176" t="s">
        <v>59</v>
      </c>
      <c r="F115" s="176" t="s">
        <v>60</v>
      </c>
      <c r="G115" s="176" t="s">
        <v>105</v>
      </c>
      <c r="H115" s="176" t="s">
        <v>106</v>
      </c>
      <c r="I115" s="176" t="s">
        <v>107</v>
      </c>
      <c r="J115" s="176" t="s">
        <v>100</v>
      </c>
      <c r="K115" s="177" t="s">
        <v>108</v>
      </c>
      <c r="L115" s="178"/>
      <c r="M115" s="94" t="s">
        <v>1</v>
      </c>
      <c r="N115" s="95" t="s">
        <v>42</v>
      </c>
      <c r="O115" s="95" t="s">
        <v>109</v>
      </c>
      <c r="P115" s="95" t="s">
        <v>110</v>
      </c>
      <c r="Q115" s="95" t="s">
        <v>111</v>
      </c>
      <c r="R115" s="95" t="s">
        <v>112</v>
      </c>
      <c r="S115" s="95" t="s">
        <v>113</v>
      </c>
      <c r="T115" s="96" t="s">
        <v>114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115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SUM(P117:P127)</f>
        <v>0</v>
      </c>
      <c r="Q116" s="98"/>
      <c r="R116" s="181">
        <f>SUM(R117:R127)</f>
        <v>0</v>
      </c>
      <c r="S116" s="98"/>
      <c r="T116" s="182">
        <f>SUM(T117:T127)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102</v>
      </c>
      <c r="BK116" s="183">
        <f>SUM(BK117:BK127)</f>
        <v>0</v>
      </c>
    </row>
    <row r="117" s="2" customFormat="1" ht="16.5" customHeight="1">
      <c r="A117" s="32"/>
      <c r="B117" s="33"/>
      <c r="C117" s="184" t="s">
        <v>86</v>
      </c>
      <c r="D117" s="184" t="s">
        <v>116</v>
      </c>
      <c r="E117" s="185" t="s">
        <v>525</v>
      </c>
      <c r="F117" s="186" t="s">
        <v>526</v>
      </c>
      <c r="G117" s="187" t="s">
        <v>527</v>
      </c>
      <c r="H117" s="217"/>
      <c r="I117" s="189"/>
      <c r="J117" s="190">
        <f>ROUND(I117*H117,2)</f>
        <v>0</v>
      </c>
      <c r="K117" s="186" t="s">
        <v>1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121</v>
      </c>
      <c r="AT117" s="195" t="s">
        <v>116</v>
      </c>
      <c r="AU117" s="195" t="s">
        <v>78</v>
      </c>
      <c r="AY117" s="11" t="s">
        <v>122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121</v>
      </c>
      <c r="BM117" s="195" t="s">
        <v>528</v>
      </c>
    </row>
    <row r="118" s="2" customFormat="1">
      <c r="A118" s="32"/>
      <c r="B118" s="33"/>
      <c r="C118" s="34"/>
      <c r="D118" s="197" t="s">
        <v>124</v>
      </c>
      <c r="E118" s="34"/>
      <c r="F118" s="198" t="s">
        <v>529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124</v>
      </c>
      <c r="AU118" s="11" t="s">
        <v>78</v>
      </c>
    </row>
    <row r="119" s="2" customFormat="1" ht="44.25" customHeight="1">
      <c r="A119" s="32"/>
      <c r="B119" s="33"/>
      <c r="C119" s="184" t="s">
        <v>88</v>
      </c>
      <c r="D119" s="184" t="s">
        <v>116</v>
      </c>
      <c r="E119" s="185" t="s">
        <v>530</v>
      </c>
      <c r="F119" s="186" t="s">
        <v>531</v>
      </c>
      <c r="G119" s="187" t="s">
        <v>527</v>
      </c>
      <c r="H119" s="217"/>
      <c r="I119" s="189"/>
      <c r="J119" s="190">
        <f>ROUND(I119*H119,2)</f>
        <v>0</v>
      </c>
      <c r="K119" s="186" t="s">
        <v>1</v>
      </c>
      <c r="L119" s="38"/>
      <c r="M119" s="191" t="s">
        <v>1</v>
      </c>
      <c r="N119" s="192" t="s">
        <v>43</v>
      </c>
      <c r="O119" s="85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121</v>
      </c>
      <c r="AT119" s="195" t="s">
        <v>116</v>
      </c>
      <c r="AU119" s="195" t="s">
        <v>78</v>
      </c>
      <c r="AY119" s="11" t="s">
        <v>122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86</v>
      </c>
      <c r="BK119" s="196">
        <f>ROUND(I119*H119,2)</f>
        <v>0</v>
      </c>
      <c r="BL119" s="11" t="s">
        <v>121</v>
      </c>
      <c r="BM119" s="195" t="s">
        <v>532</v>
      </c>
    </row>
    <row r="120" s="2" customFormat="1">
      <c r="A120" s="32"/>
      <c r="B120" s="33"/>
      <c r="C120" s="34"/>
      <c r="D120" s="197" t="s">
        <v>124</v>
      </c>
      <c r="E120" s="34"/>
      <c r="F120" s="198" t="s">
        <v>531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124</v>
      </c>
      <c r="AU120" s="11" t="s">
        <v>78</v>
      </c>
    </row>
    <row r="121" s="2" customFormat="1">
      <c r="A121" s="32"/>
      <c r="B121" s="33"/>
      <c r="C121" s="34"/>
      <c r="D121" s="197" t="s">
        <v>191</v>
      </c>
      <c r="E121" s="34"/>
      <c r="F121" s="202" t="s">
        <v>533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191</v>
      </c>
      <c r="AU121" s="11" t="s">
        <v>78</v>
      </c>
    </row>
    <row r="122" s="2" customFormat="1" ht="16.5" customHeight="1">
      <c r="A122" s="32"/>
      <c r="B122" s="33"/>
      <c r="C122" s="184" t="s">
        <v>130</v>
      </c>
      <c r="D122" s="184" t="s">
        <v>116</v>
      </c>
      <c r="E122" s="185" t="s">
        <v>534</v>
      </c>
      <c r="F122" s="186" t="s">
        <v>535</v>
      </c>
      <c r="G122" s="187" t="s">
        <v>536</v>
      </c>
      <c r="H122" s="188">
        <v>24</v>
      </c>
      <c r="I122" s="189"/>
      <c r="J122" s="190">
        <f>ROUND(I122*H122,2)</f>
        <v>0</v>
      </c>
      <c r="K122" s="186" t="s">
        <v>1</v>
      </c>
      <c r="L122" s="38"/>
      <c r="M122" s="191" t="s">
        <v>1</v>
      </c>
      <c r="N122" s="192" t="s">
        <v>43</v>
      </c>
      <c r="O122" s="85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5" t="s">
        <v>121</v>
      </c>
      <c r="AT122" s="195" t="s">
        <v>116</v>
      </c>
      <c r="AU122" s="195" t="s">
        <v>78</v>
      </c>
      <c r="AY122" s="11" t="s">
        <v>122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1" t="s">
        <v>86</v>
      </c>
      <c r="BK122" s="196">
        <f>ROUND(I122*H122,2)</f>
        <v>0</v>
      </c>
      <c r="BL122" s="11" t="s">
        <v>121</v>
      </c>
      <c r="BM122" s="195" t="s">
        <v>537</v>
      </c>
    </row>
    <row r="123" s="2" customFormat="1">
      <c r="A123" s="32"/>
      <c r="B123" s="33"/>
      <c r="C123" s="34"/>
      <c r="D123" s="197" t="s">
        <v>124</v>
      </c>
      <c r="E123" s="34"/>
      <c r="F123" s="198" t="s">
        <v>538</v>
      </c>
      <c r="G123" s="34"/>
      <c r="H123" s="34"/>
      <c r="I123" s="199"/>
      <c r="J123" s="34"/>
      <c r="K123" s="34"/>
      <c r="L123" s="38"/>
      <c r="M123" s="200"/>
      <c r="N123" s="201"/>
      <c r="O123" s="85"/>
      <c r="P123" s="85"/>
      <c r="Q123" s="85"/>
      <c r="R123" s="85"/>
      <c r="S123" s="85"/>
      <c r="T123" s="86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124</v>
      </c>
      <c r="AU123" s="11" t="s">
        <v>78</v>
      </c>
    </row>
    <row r="124" s="2" customFormat="1">
      <c r="A124" s="32"/>
      <c r="B124" s="33"/>
      <c r="C124" s="34"/>
      <c r="D124" s="197" t="s">
        <v>191</v>
      </c>
      <c r="E124" s="34"/>
      <c r="F124" s="202" t="s">
        <v>539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191</v>
      </c>
      <c r="AU124" s="11" t="s">
        <v>78</v>
      </c>
    </row>
    <row r="125" s="2" customFormat="1" ht="24.15" customHeight="1">
      <c r="A125" s="32"/>
      <c r="B125" s="33"/>
      <c r="C125" s="184" t="s">
        <v>121</v>
      </c>
      <c r="D125" s="184" t="s">
        <v>116</v>
      </c>
      <c r="E125" s="185" t="s">
        <v>540</v>
      </c>
      <c r="F125" s="186" t="s">
        <v>541</v>
      </c>
      <c r="G125" s="187" t="s">
        <v>527</v>
      </c>
      <c r="H125" s="217"/>
      <c r="I125" s="189"/>
      <c r="J125" s="190">
        <f>ROUND(I125*H125,2)</f>
        <v>0</v>
      </c>
      <c r="K125" s="186" t="s">
        <v>120</v>
      </c>
      <c r="L125" s="38"/>
      <c r="M125" s="191" t="s">
        <v>1</v>
      </c>
      <c r="N125" s="192" t="s">
        <v>43</v>
      </c>
      <c r="O125" s="85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121</v>
      </c>
      <c r="AT125" s="195" t="s">
        <v>116</v>
      </c>
      <c r="AU125" s="195" t="s">
        <v>78</v>
      </c>
      <c r="AY125" s="11" t="s">
        <v>122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86</v>
      </c>
      <c r="BK125" s="196">
        <f>ROUND(I125*H125,2)</f>
        <v>0</v>
      </c>
      <c r="BL125" s="11" t="s">
        <v>121</v>
      </c>
      <c r="BM125" s="195" t="s">
        <v>542</v>
      </c>
    </row>
    <row r="126" s="2" customFormat="1">
      <c r="A126" s="32"/>
      <c r="B126" s="33"/>
      <c r="C126" s="34"/>
      <c r="D126" s="197" t="s">
        <v>124</v>
      </c>
      <c r="E126" s="34"/>
      <c r="F126" s="198" t="s">
        <v>543</v>
      </c>
      <c r="G126" s="34"/>
      <c r="H126" s="34"/>
      <c r="I126" s="199"/>
      <c r="J126" s="34"/>
      <c r="K126" s="34"/>
      <c r="L126" s="38"/>
      <c r="M126" s="200"/>
      <c r="N126" s="201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124</v>
      </c>
      <c r="AU126" s="11" t="s">
        <v>78</v>
      </c>
    </row>
    <row r="127" s="2" customFormat="1">
      <c r="A127" s="32"/>
      <c r="B127" s="33"/>
      <c r="C127" s="34"/>
      <c r="D127" s="197" t="s">
        <v>191</v>
      </c>
      <c r="E127" s="34"/>
      <c r="F127" s="202" t="s">
        <v>544</v>
      </c>
      <c r="G127" s="34"/>
      <c r="H127" s="34"/>
      <c r="I127" s="199"/>
      <c r="J127" s="34"/>
      <c r="K127" s="34"/>
      <c r="L127" s="38"/>
      <c r="M127" s="213"/>
      <c r="N127" s="214"/>
      <c r="O127" s="215"/>
      <c r="P127" s="215"/>
      <c r="Q127" s="215"/>
      <c r="R127" s="215"/>
      <c r="S127" s="215"/>
      <c r="T127" s="21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191</v>
      </c>
      <c r="AU127" s="11" t="s">
        <v>78</v>
      </c>
    </row>
    <row r="128" s="2" customFormat="1" ht="6.96" customHeight="1">
      <c r="A128" s="32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38"/>
      <c r="M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</sheetData>
  <sheetProtection sheet="1" autoFilter="0" formatColumns="0" formatRows="0" objects="1" scenarios="1" spinCount="100000" saltValue="pqj+Pk2aardLB2+HHFzeNzYSU0mnVVZDAgG/WtgfarTjoB5xxVw9UUJ9z/1Z5WqJIas5vEFKCOwh10XeGaZdlw==" hashValue="n5/v6Cnc0sX0Ck4ct7a1TI77Z/SUNmhn9uf/fxn7TLF5hIVNJaqnMglbr2QUiJMlGmrxBhe10RIBVxn78KAxIg==" algorithmName="SHA-512" password="CC35"/>
  <autoFilter ref="C115:K12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Liprtová Pavlína</dc:creator>
  <cp:lastModifiedBy>Liprtová Pavlína</cp:lastModifiedBy>
  <dcterms:created xsi:type="dcterms:W3CDTF">2025-02-18T10:54:54Z</dcterms:created>
  <dcterms:modified xsi:type="dcterms:W3CDTF">2025-02-18T10:54:57Z</dcterms:modified>
</cp:coreProperties>
</file>